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bdd 2020-2023წ.წ\N3 და N5 დანართები\სამუშაო დანართები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  <sheet name="დანართი N3.ა2 ჭერს ზევით" sheetId="10" r:id="rId3"/>
    <sheet name="სხვაობა" sheetId="12" r:id="rId4"/>
  </sheets>
  <definedNames>
    <definedName name="_xlnm.Print_Area" localSheetId="0">'დანართი N3.2'!$A$1:$T$381</definedName>
    <definedName name="_xlnm.Print_Area" localSheetId="1">'დანართი N3.2 (ახალი ჭერის ფარგ)'!$A$1:$P$388</definedName>
    <definedName name="_xlnm.Print_Area" localSheetId="2">'დანართი N3.ა2 ჭერს ზევით'!$A$1:$P$392</definedName>
    <definedName name="_xlnm.Print_Area" localSheetId="3">სხვაობა!$A$1:$P$392</definedName>
  </definedNames>
  <calcPr calcId="162913"/>
</workbook>
</file>

<file path=xl/calcChain.xml><?xml version="1.0" encoding="utf-8"?>
<calcChain xmlns="http://schemas.openxmlformats.org/spreadsheetml/2006/main">
  <c r="P53" i="10" l="1"/>
  <c r="M53" i="10"/>
  <c r="J53" i="10"/>
  <c r="G53" i="10"/>
  <c r="O347" i="10" l="1"/>
  <c r="L347" i="10"/>
  <c r="I347" i="10"/>
  <c r="F347" i="10"/>
  <c r="G68" i="12"/>
  <c r="H68" i="12"/>
  <c r="I68" i="12"/>
  <c r="J68" i="12"/>
  <c r="K68" i="12"/>
  <c r="L68" i="12"/>
  <c r="M68" i="12"/>
  <c r="N68" i="12"/>
  <c r="O68" i="12"/>
  <c r="P68" i="12"/>
  <c r="G69" i="12"/>
  <c r="J69" i="12"/>
  <c r="M69" i="12"/>
  <c r="P69" i="12"/>
  <c r="F70" i="12"/>
  <c r="G70" i="12"/>
  <c r="I70" i="12"/>
  <c r="J70" i="12"/>
  <c r="K70" i="12"/>
  <c r="L70" i="12"/>
  <c r="M70" i="12"/>
  <c r="O70" i="12"/>
  <c r="P70" i="12"/>
  <c r="F71" i="12"/>
  <c r="G71" i="12"/>
  <c r="I71" i="12"/>
  <c r="J71" i="12"/>
  <c r="K71" i="12"/>
  <c r="L71" i="12"/>
  <c r="M71" i="12"/>
  <c r="O71" i="12"/>
  <c r="P71" i="12"/>
  <c r="F72" i="12"/>
  <c r="G72" i="12"/>
  <c r="H72" i="12"/>
  <c r="I72" i="12"/>
  <c r="J72" i="12"/>
  <c r="K72" i="12"/>
  <c r="L72" i="12"/>
  <c r="M72" i="12"/>
  <c r="N72" i="12"/>
  <c r="O72" i="12"/>
  <c r="P72" i="12"/>
  <c r="E70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P13" i="8"/>
  <c r="O13" i="8"/>
  <c r="M13" i="8"/>
  <c r="L13" i="8"/>
  <c r="J13" i="8"/>
  <c r="I13" i="8"/>
  <c r="G13" i="8"/>
  <c r="F13" i="8"/>
  <c r="O13" i="10"/>
  <c r="L13" i="10"/>
  <c r="I13" i="10"/>
  <c r="P68" i="8"/>
  <c r="O68" i="8"/>
  <c r="N68" i="8" s="1"/>
  <c r="M68" i="8"/>
  <c r="L68" i="8"/>
  <c r="K68" i="8" s="1"/>
  <c r="J68" i="8"/>
  <c r="I68" i="8"/>
  <c r="H68" i="8" s="1"/>
  <c r="G68" i="8"/>
  <c r="F68" i="8"/>
  <c r="E68" i="8" s="1"/>
  <c r="N72" i="8"/>
  <c r="K72" i="8"/>
  <c r="H72" i="8"/>
  <c r="E72" i="8"/>
  <c r="N71" i="8"/>
  <c r="K71" i="8"/>
  <c r="H71" i="8"/>
  <c r="E71" i="8"/>
  <c r="N70" i="8"/>
  <c r="K70" i="8"/>
  <c r="H70" i="8"/>
  <c r="E70" i="8"/>
  <c r="P69" i="8"/>
  <c r="O69" i="8"/>
  <c r="N69" i="8" s="1"/>
  <c r="M69" i="8"/>
  <c r="L69" i="8"/>
  <c r="J69" i="8"/>
  <c r="I69" i="8"/>
  <c r="H69" i="8" s="1"/>
  <c r="G69" i="8"/>
  <c r="F69" i="8"/>
  <c r="E69" i="8" s="1"/>
  <c r="P68" i="10"/>
  <c r="O68" i="10"/>
  <c r="N68" i="10" s="1"/>
  <c r="M68" i="10"/>
  <c r="L68" i="10"/>
  <c r="J68" i="10"/>
  <c r="I68" i="10"/>
  <c r="H68" i="10" s="1"/>
  <c r="G68" i="10"/>
  <c r="F68" i="10"/>
  <c r="F68" i="12" s="1"/>
  <c r="N72" i="10"/>
  <c r="K72" i="10"/>
  <c r="H72" i="10"/>
  <c r="E72" i="10"/>
  <c r="E72" i="12" s="1"/>
  <c r="N71" i="10"/>
  <c r="N71" i="12" s="1"/>
  <c r="K71" i="10"/>
  <c r="H71" i="10"/>
  <c r="H71" i="12" s="1"/>
  <c r="E71" i="10"/>
  <c r="E71" i="12" s="1"/>
  <c r="N70" i="10"/>
  <c r="N70" i="12" s="1"/>
  <c r="K70" i="10"/>
  <c r="H70" i="10"/>
  <c r="H70" i="12" s="1"/>
  <c r="E70" i="10"/>
  <c r="P69" i="10"/>
  <c r="O69" i="10"/>
  <c r="N69" i="10" s="1"/>
  <c r="N69" i="12" s="1"/>
  <c r="M69" i="10"/>
  <c r="L69" i="10"/>
  <c r="K69" i="10" s="1"/>
  <c r="K69" i="12" s="1"/>
  <c r="J69" i="10"/>
  <c r="I69" i="10"/>
  <c r="H69" i="10" s="1"/>
  <c r="H69" i="12" s="1"/>
  <c r="G69" i="10"/>
  <c r="F69" i="10"/>
  <c r="F69" i="12" s="1"/>
  <c r="K68" i="10"/>
  <c r="F13" i="10" l="1"/>
  <c r="O69" i="12"/>
  <c r="L69" i="12"/>
  <c r="I69" i="12"/>
  <c r="E69" i="10"/>
  <c r="E69" i="12" s="1"/>
  <c r="K69" i="8"/>
  <c r="E68" i="10"/>
  <c r="E68" i="12" s="1"/>
  <c r="F14" i="12" l="1"/>
  <c r="G14" i="12"/>
  <c r="I14" i="12"/>
  <c r="J14" i="12"/>
  <c r="L14" i="12"/>
  <c r="M14" i="12"/>
  <c r="O14" i="12"/>
  <c r="F15" i="12"/>
  <c r="G15" i="12"/>
  <c r="I15" i="12"/>
  <c r="J15" i="12"/>
  <c r="L15" i="12"/>
  <c r="M15" i="12"/>
  <c r="O15" i="12"/>
  <c r="F16" i="12"/>
  <c r="G16" i="12"/>
  <c r="I16" i="12"/>
  <c r="J16" i="12"/>
  <c r="L16" i="12"/>
  <c r="M16" i="12"/>
  <c r="O16" i="12"/>
  <c r="P16" i="12"/>
  <c r="F17" i="12"/>
  <c r="G17" i="12"/>
  <c r="I17" i="12"/>
  <c r="J17" i="12"/>
  <c r="L17" i="12"/>
  <c r="M17" i="12"/>
  <c r="O17" i="12"/>
  <c r="P17" i="12"/>
  <c r="F18" i="12"/>
  <c r="G18" i="12"/>
  <c r="I18" i="12"/>
  <c r="J18" i="12"/>
  <c r="L18" i="12"/>
  <c r="M18" i="12"/>
  <c r="O18" i="12"/>
  <c r="P18" i="12"/>
  <c r="F19" i="12"/>
  <c r="G19" i="12"/>
  <c r="I19" i="12"/>
  <c r="J19" i="12"/>
  <c r="L19" i="12"/>
  <c r="M19" i="12"/>
  <c r="O19" i="12"/>
  <c r="P19" i="12"/>
  <c r="F20" i="12"/>
  <c r="G20" i="12"/>
  <c r="I20" i="12"/>
  <c r="J20" i="12"/>
  <c r="L20" i="12"/>
  <c r="M20" i="12"/>
  <c r="O20" i="12"/>
  <c r="P20" i="12"/>
  <c r="F21" i="12"/>
  <c r="G21" i="12"/>
  <c r="I21" i="12"/>
  <c r="J21" i="12"/>
  <c r="L21" i="12"/>
  <c r="M21" i="12"/>
  <c r="O21" i="12"/>
  <c r="P21" i="12"/>
  <c r="F22" i="12"/>
  <c r="G22" i="12"/>
  <c r="I22" i="12"/>
  <c r="J22" i="12"/>
  <c r="L22" i="12"/>
  <c r="M22" i="12"/>
  <c r="O22" i="12"/>
  <c r="P22" i="12"/>
  <c r="F23" i="12"/>
  <c r="G23" i="12"/>
  <c r="I23" i="12"/>
  <c r="J23" i="12"/>
  <c r="L23" i="12"/>
  <c r="M23" i="12"/>
  <c r="O23" i="12"/>
  <c r="P23" i="12"/>
  <c r="F24" i="12"/>
  <c r="G24" i="12"/>
  <c r="I24" i="12"/>
  <c r="J24" i="12"/>
  <c r="L24" i="12"/>
  <c r="M24" i="12"/>
  <c r="O24" i="12"/>
  <c r="P24" i="12"/>
  <c r="F25" i="12"/>
  <c r="G25" i="12"/>
  <c r="I25" i="12"/>
  <c r="J25" i="12"/>
  <c r="L25" i="12"/>
  <c r="M25" i="12"/>
  <c r="O25" i="12"/>
  <c r="P25" i="12"/>
  <c r="F26" i="12"/>
  <c r="G26" i="12"/>
  <c r="I26" i="12"/>
  <c r="J26" i="12"/>
  <c r="L26" i="12"/>
  <c r="M26" i="12"/>
  <c r="O26" i="12"/>
  <c r="P26" i="12"/>
  <c r="F27" i="12"/>
  <c r="G27" i="12"/>
  <c r="I27" i="12"/>
  <c r="J27" i="12"/>
  <c r="L27" i="12"/>
  <c r="M27" i="12"/>
  <c r="O27" i="12"/>
  <c r="P27" i="12"/>
  <c r="F28" i="12"/>
  <c r="G28" i="12"/>
  <c r="I28" i="12"/>
  <c r="J28" i="12"/>
  <c r="L28" i="12"/>
  <c r="M28" i="12"/>
  <c r="O28" i="12"/>
  <c r="P28" i="12"/>
  <c r="F29" i="12"/>
  <c r="G29" i="12"/>
  <c r="I29" i="12"/>
  <c r="J29" i="12"/>
  <c r="L29" i="12"/>
  <c r="M29" i="12"/>
  <c r="O29" i="12"/>
  <c r="P29" i="12"/>
  <c r="F30" i="12"/>
  <c r="G30" i="12"/>
  <c r="I30" i="12"/>
  <c r="J30" i="12"/>
  <c r="L30" i="12"/>
  <c r="M30" i="12"/>
  <c r="O30" i="12"/>
  <c r="P30" i="12"/>
  <c r="F31" i="12"/>
  <c r="G31" i="12"/>
  <c r="I31" i="12"/>
  <c r="J31" i="12"/>
  <c r="L31" i="12"/>
  <c r="M31" i="12"/>
  <c r="O31" i="12"/>
  <c r="P31" i="12"/>
  <c r="F32" i="12"/>
  <c r="G32" i="12"/>
  <c r="I32" i="12"/>
  <c r="J32" i="12"/>
  <c r="L32" i="12"/>
  <c r="M32" i="12"/>
  <c r="O32" i="12"/>
  <c r="P32" i="12"/>
  <c r="F33" i="12"/>
  <c r="G33" i="12"/>
  <c r="I33" i="12"/>
  <c r="J33" i="12"/>
  <c r="L33" i="12"/>
  <c r="M33" i="12"/>
  <c r="O33" i="12"/>
  <c r="P33" i="12"/>
  <c r="F34" i="12"/>
  <c r="G34" i="12"/>
  <c r="I34" i="12"/>
  <c r="J34" i="12"/>
  <c r="L34" i="12"/>
  <c r="M34" i="12"/>
  <c r="O34" i="12"/>
  <c r="P34" i="12"/>
  <c r="F35" i="12"/>
  <c r="G35" i="12"/>
  <c r="I35" i="12"/>
  <c r="J35" i="12"/>
  <c r="L35" i="12"/>
  <c r="M35" i="12"/>
  <c r="O35" i="12"/>
  <c r="P35" i="12"/>
  <c r="F36" i="12"/>
  <c r="G36" i="12"/>
  <c r="I36" i="12"/>
  <c r="J36" i="12"/>
  <c r="L36" i="12"/>
  <c r="M36" i="12"/>
  <c r="O36" i="12"/>
  <c r="P36" i="12"/>
  <c r="F37" i="12"/>
  <c r="G37" i="12"/>
  <c r="I37" i="12"/>
  <c r="J37" i="12"/>
  <c r="L37" i="12"/>
  <c r="M37" i="12"/>
  <c r="O37" i="12"/>
  <c r="P37" i="12"/>
  <c r="F38" i="12"/>
  <c r="G38" i="12"/>
  <c r="I38" i="12"/>
  <c r="J38" i="12"/>
  <c r="L38" i="12"/>
  <c r="M38" i="12"/>
  <c r="O38" i="12"/>
  <c r="P38" i="12"/>
  <c r="F39" i="12"/>
  <c r="G39" i="12"/>
  <c r="I39" i="12"/>
  <c r="J39" i="12"/>
  <c r="L39" i="12"/>
  <c r="M39" i="12"/>
  <c r="O39" i="12"/>
  <c r="P39" i="12"/>
  <c r="F40" i="12"/>
  <c r="G40" i="12"/>
  <c r="I40" i="12"/>
  <c r="J40" i="12"/>
  <c r="L40" i="12"/>
  <c r="M40" i="12"/>
  <c r="O40" i="12"/>
  <c r="P40" i="12"/>
  <c r="F41" i="12"/>
  <c r="G41" i="12"/>
  <c r="I41" i="12"/>
  <c r="J41" i="12"/>
  <c r="L41" i="12"/>
  <c r="M41" i="12"/>
  <c r="O41" i="12"/>
  <c r="P41" i="12"/>
  <c r="F42" i="12"/>
  <c r="G42" i="12"/>
  <c r="I42" i="12"/>
  <c r="J42" i="12"/>
  <c r="L42" i="12"/>
  <c r="M42" i="12"/>
  <c r="O42" i="12"/>
  <c r="P42" i="12"/>
  <c r="F43" i="12"/>
  <c r="G43" i="12"/>
  <c r="I43" i="12"/>
  <c r="J43" i="12"/>
  <c r="L43" i="12"/>
  <c r="M43" i="12"/>
  <c r="O43" i="12"/>
  <c r="P43" i="12"/>
  <c r="G44" i="12"/>
  <c r="J44" i="12"/>
  <c r="M44" i="12"/>
  <c r="F45" i="12"/>
  <c r="G45" i="12"/>
  <c r="I45" i="12"/>
  <c r="J45" i="12"/>
  <c r="L45" i="12"/>
  <c r="M45" i="12"/>
  <c r="O45" i="12"/>
  <c r="F46" i="12"/>
  <c r="G46" i="12"/>
  <c r="I46" i="12"/>
  <c r="J46" i="12"/>
  <c r="L46" i="12"/>
  <c r="M46" i="12"/>
  <c r="O46" i="12"/>
  <c r="F47" i="12"/>
  <c r="G47" i="12"/>
  <c r="I47" i="12"/>
  <c r="J47" i="12"/>
  <c r="L47" i="12"/>
  <c r="M47" i="12"/>
  <c r="O47" i="12"/>
  <c r="P47" i="12"/>
  <c r="F48" i="12"/>
  <c r="G48" i="12"/>
  <c r="I48" i="12"/>
  <c r="J48" i="12"/>
  <c r="L48" i="12"/>
  <c r="M48" i="12"/>
  <c r="O48" i="12"/>
  <c r="P48" i="12"/>
  <c r="F49" i="12"/>
  <c r="I49" i="12"/>
  <c r="L49" i="12"/>
  <c r="O49" i="12"/>
  <c r="F50" i="12"/>
  <c r="G50" i="12"/>
  <c r="I50" i="12"/>
  <c r="J50" i="12"/>
  <c r="L50" i="12"/>
  <c r="M50" i="12"/>
  <c r="O50" i="12"/>
  <c r="P50" i="12"/>
  <c r="F51" i="12"/>
  <c r="G51" i="12"/>
  <c r="I51" i="12"/>
  <c r="J51" i="12"/>
  <c r="L51" i="12"/>
  <c r="M51" i="12"/>
  <c r="O51" i="12"/>
  <c r="P51" i="12"/>
  <c r="F52" i="12"/>
  <c r="G52" i="12"/>
  <c r="I52" i="12"/>
  <c r="J52" i="12"/>
  <c r="L52" i="12"/>
  <c r="M52" i="12"/>
  <c r="O52" i="12"/>
  <c r="P52" i="12"/>
  <c r="F53" i="12"/>
  <c r="G53" i="12"/>
  <c r="I53" i="12"/>
  <c r="J53" i="12"/>
  <c r="L53" i="12"/>
  <c r="M53" i="12"/>
  <c r="O53" i="12"/>
  <c r="P53" i="12"/>
  <c r="F54" i="12"/>
  <c r="G54" i="12"/>
  <c r="I54" i="12"/>
  <c r="J54" i="12"/>
  <c r="L54" i="12"/>
  <c r="M54" i="12"/>
  <c r="O54" i="12"/>
  <c r="P54" i="12"/>
  <c r="F55" i="12"/>
  <c r="G55" i="12"/>
  <c r="I55" i="12"/>
  <c r="J55" i="12"/>
  <c r="L55" i="12"/>
  <c r="M55" i="12"/>
  <c r="O55" i="12"/>
  <c r="P55" i="12"/>
  <c r="F56" i="12"/>
  <c r="G56" i="12"/>
  <c r="I56" i="12"/>
  <c r="J56" i="12"/>
  <c r="L56" i="12"/>
  <c r="M56" i="12"/>
  <c r="O56" i="12"/>
  <c r="P56" i="12"/>
  <c r="F57" i="12"/>
  <c r="G57" i="12"/>
  <c r="I57" i="12"/>
  <c r="J57" i="12"/>
  <c r="L57" i="12"/>
  <c r="M57" i="12"/>
  <c r="O57" i="12"/>
  <c r="P57" i="12"/>
  <c r="F58" i="12"/>
  <c r="G58" i="12"/>
  <c r="I58" i="12"/>
  <c r="J58" i="12"/>
  <c r="L58" i="12"/>
  <c r="M58" i="12"/>
  <c r="O58" i="12"/>
  <c r="P58" i="12"/>
  <c r="F59" i="12"/>
  <c r="G59" i="12"/>
  <c r="I59" i="12"/>
  <c r="J59" i="12"/>
  <c r="L59" i="12"/>
  <c r="M59" i="12"/>
  <c r="O59" i="12"/>
  <c r="P59" i="12"/>
  <c r="F60" i="12"/>
  <c r="G60" i="12"/>
  <c r="I60" i="12"/>
  <c r="J60" i="12"/>
  <c r="L60" i="12"/>
  <c r="M60" i="12"/>
  <c r="O60" i="12"/>
  <c r="P60" i="12"/>
  <c r="F61" i="12"/>
  <c r="G61" i="12"/>
  <c r="I61" i="12"/>
  <c r="J61" i="12"/>
  <c r="L61" i="12"/>
  <c r="M61" i="12"/>
  <c r="O61" i="12"/>
  <c r="P61" i="12"/>
  <c r="F62" i="12"/>
  <c r="G62" i="12"/>
  <c r="I62" i="12"/>
  <c r="J62" i="12"/>
  <c r="L62" i="12"/>
  <c r="M62" i="12"/>
  <c r="O62" i="12"/>
  <c r="P62" i="12"/>
  <c r="F63" i="12"/>
  <c r="G63" i="12"/>
  <c r="I63" i="12"/>
  <c r="J63" i="12"/>
  <c r="L63" i="12"/>
  <c r="M63" i="12"/>
  <c r="O63" i="12"/>
  <c r="P63" i="12"/>
  <c r="F64" i="12"/>
  <c r="G64" i="12"/>
  <c r="I64" i="12"/>
  <c r="J64" i="12"/>
  <c r="L64" i="12"/>
  <c r="M64" i="12"/>
  <c r="O64" i="12"/>
  <c r="P64" i="12"/>
  <c r="F65" i="12"/>
  <c r="G65" i="12"/>
  <c r="I65" i="12"/>
  <c r="J65" i="12"/>
  <c r="L65" i="12"/>
  <c r="M65" i="12"/>
  <c r="O65" i="12"/>
  <c r="P65" i="12"/>
  <c r="F66" i="12"/>
  <c r="G66" i="12"/>
  <c r="I66" i="12"/>
  <c r="J66" i="12"/>
  <c r="L66" i="12"/>
  <c r="M66" i="12"/>
  <c r="O66" i="12"/>
  <c r="P66" i="12"/>
  <c r="F67" i="12"/>
  <c r="G67" i="12"/>
  <c r="I67" i="12"/>
  <c r="J67" i="12"/>
  <c r="L67" i="12"/>
  <c r="M67" i="12"/>
  <c r="O67" i="12"/>
  <c r="P67" i="12"/>
  <c r="F74" i="12"/>
  <c r="G74" i="12"/>
  <c r="I74" i="12"/>
  <c r="J74" i="12"/>
  <c r="L74" i="12"/>
  <c r="M74" i="12"/>
  <c r="O74" i="12"/>
  <c r="P74" i="12"/>
  <c r="F75" i="12"/>
  <c r="G75" i="12"/>
  <c r="I75" i="12"/>
  <c r="J75" i="12"/>
  <c r="L75" i="12"/>
  <c r="M75" i="12"/>
  <c r="O75" i="12"/>
  <c r="P75" i="12"/>
  <c r="F76" i="12"/>
  <c r="G76" i="12"/>
  <c r="I76" i="12"/>
  <c r="J76" i="12"/>
  <c r="L76" i="12"/>
  <c r="M76" i="12"/>
  <c r="O76" i="12"/>
  <c r="P76" i="12"/>
  <c r="F77" i="12"/>
  <c r="G77" i="12"/>
  <c r="I77" i="12"/>
  <c r="J77" i="12"/>
  <c r="L77" i="12"/>
  <c r="M77" i="12"/>
  <c r="O77" i="12"/>
  <c r="P77" i="12"/>
  <c r="F78" i="12"/>
  <c r="G78" i="12"/>
  <c r="I78" i="12"/>
  <c r="J78" i="12"/>
  <c r="L78" i="12"/>
  <c r="M78" i="12"/>
  <c r="O78" i="12"/>
  <c r="P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E88" i="12"/>
  <c r="F88" i="12"/>
  <c r="G88" i="12"/>
  <c r="H88" i="12"/>
  <c r="I88" i="12"/>
  <c r="J88" i="12"/>
  <c r="K88" i="12"/>
  <c r="L88" i="12"/>
  <c r="M88" i="12"/>
  <c r="N88" i="12"/>
  <c r="O88" i="12"/>
  <c r="P88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E102" i="12"/>
  <c r="F102" i="12"/>
  <c r="G102" i="12"/>
  <c r="H102" i="12"/>
  <c r="I102" i="12"/>
  <c r="J102" i="12"/>
  <c r="K102" i="12"/>
  <c r="L102" i="12"/>
  <c r="M102" i="12"/>
  <c r="N102" i="12"/>
  <c r="O102" i="12"/>
  <c r="P102" i="12"/>
  <c r="E103" i="12"/>
  <c r="F103" i="12"/>
  <c r="G103" i="12"/>
  <c r="H103" i="12"/>
  <c r="I103" i="12"/>
  <c r="J103" i="12"/>
  <c r="K103" i="12"/>
  <c r="L103" i="12"/>
  <c r="M103" i="12"/>
  <c r="N103" i="12"/>
  <c r="O103" i="12"/>
  <c r="P103" i="12"/>
  <c r="E104" i="12"/>
  <c r="F104" i="12"/>
  <c r="G104" i="12"/>
  <c r="H104" i="12"/>
  <c r="I104" i="12"/>
  <c r="J104" i="12"/>
  <c r="K104" i="12"/>
  <c r="L104" i="12"/>
  <c r="M104" i="12"/>
  <c r="N104" i="12"/>
  <c r="O104" i="12"/>
  <c r="P104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E106" i="12"/>
  <c r="F106" i="12"/>
  <c r="G106" i="12"/>
  <c r="H106" i="12"/>
  <c r="I106" i="12"/>
  <c r="J106" i="12"/>
  <c r="K106" i="12"/>
  <c r="L106" i="12"/>
  <c r="M106" i="12"/>
  <c r="N106" i="12"/>
  <c r="O106" i="12"/>
  <c r="P106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E108" i="12"/>
  <c r="F108" i="12"/>
  <c r="G108" i="12"/>
  <c r="H108" i="12"/>
  <c r="I108" i="12"/>
  <c r="J108" i="12"/>
  <c r="K108" i="12"/>
  <c r="L108" i="12"/>
  <c r="M108" i="12"/>
  <c r="N108" i="12"/>
  <c r="O108" i="12"/>
  <c r="P108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E110" i="12"/>
  <c r="F110" i="12"/>
  <c r="G110" i="12"/>
  <c r="H110" i="12"/>
  <c r="I110" i="12"/>
  <c r="J110" i="12"/>
  <c r="K110" i="12"/>
  <c r="L110" i="12"/>
  <c r="M110" i="12"/>
  <c r="N110" i="12"/>
  <c r="O110" i="12"/>
  <c r="P110" i="12"/>
  <c r="E111" i="12"/>
  <c r="F111" i="12"/>
  <c r="G111" i="12"/>
  <c r="H111" i="12"/>
  <c r="I111" i="12"/>
  <c r="J111" i="12"/>
  <c r="K111" i="12"/>
  <c r="L111" i="12"/>
  <c r="M111" i="12"/>
  <c r="N111" i="12"/>
  <c r="O111" i="12"/>
  <c r="P111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E120" i="12"/>
  <c r="F120" i="12"/>
  <c r="G120" i="12"/>
  <c r="H120" i="12"/>
  <c r="I120" i="12"/>
  <c r="J120" i="12"/>
  <c r="K120" i="12"/>
  <c r="L120" i="12"/>
  <c r="M120" i="12"/>
  <c r="N120" i="12"/>
  <c r="O120" i="12"/>
  <c r="P120" i="12"/>
  <c r="E121" i="12"/>
  <c r="F121" i="12"/>
  <c r="G121" i="12"/>
  <c r="H121" i="12"/>
  <c r="I121" i="12"/>
  <c r="J121" i="12"/>
  <c r="K121" i="12"/>
  <c r="L121" i="12"/>
  <c r="M121" i="12"/>
  <c r="N121" i="12"/>
  <c r="O121" i="12"/>
  <c r="P121" i="12"/>
  <c r="E122" i="12"/>
  <c r="F122" i="12"/>
  <c r="G122" i="12"/>
  <c r="H122" i="12"/>
  <c r="I122" i="12"/>
  <c r="J122" i="12"/>
  <c r="K122" i="12"/>
  <c r="L122" i="12"/>
  <c r="M122" i="12"/>
  <c r="N122" i="12"/>
  <c r="O122" i="12"/>
  <c r="P122" i="12"/>
  <c r="G123" i="12"/>
  <c r="J123" i="12"/>
  <c r="M123" i="12"/>
  <c r="P123" i="12"/>
  <c r="E124" i="12"/>
  <c r="F124" i="12"/>
  <c r="G124" i="12"/>
  <c r="H124" i="12"/>
  <c r="I124" i="12"/>
  <c r="J124" i="12"/>
  <c r="K124" i="12"/>
  <c r="L124" i="12"/>
  <c r="M124" i="12"/>
  <c r="N124" i="12"/>
  <c r="O124" i="12"/>
  <c r="P124" i="12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E127" i="12"/>
  <c r="F127" i="12"/>
  <c r="G127" i="12"/>
  <c r="H127" i="12"/>
  <c r="I127" i="12"/>
  <c r="J127" i="12"/>
  <c r="K127" i="12"/>
  <c r="L127" i="12"/>
  <c r="M127" i="12"/>
  <c r="N127" i="12"/>
  <c r="O127" i="12"/>
  <c r="P127" i="12"/>
  <c r="E128" i="12"/>
  <c r="F128" i="12"/>
  <c r="G128" i="12"/>
  <c r="H128" i="12"/>
  <c r="I128" i="12"/>
  <c r="J128" i="12"/>
  <c r="K128" i="12"/>
  <c r="L128" i="12"/>
  <c r="M128" i="12"/>
  <c r="N128" i="12"/>
  <c r="O128" i="12"/>
  <c r="P128" i="12"/>
  <c r="E129" i="12"/>
  <c r="F129" i="12"/>
  <c r="G129" i="12"/>
  <c r="H129" i="12"/>
  <c r="I129" i="12"/>
  <c r="J129" i="12"/>
  <c r="K129" i="12"/>
  <c r="L129" i="12"/>
  <c r="M129" i="12"/>
  <c r="N129" i="12"/>
  <c r="O129" i="12"/>
  <c r="P129" i="12"/>
  <c r="E130" i="12"/>
  <c r="F130" i="12"/>
  <c r="G130" i="12"/>
  <c r="H130" i="12"/>
  <c r="I130" i="12"/>
  <c r="J130" i="12"/>
  <c r="K130" i="12"/>
  <c r="L130" i="12"/>
  <c r="M130" i="12"/>
  <c r="N130" i="12"/>
  <c r="O130" i="12"/>
  <c r="P130" i="12"/>
  <c r="E131" i="12"/>
  <c r="F131" i="12"/>
  <c r="G131" i="12"/>
  <c r="H131" i="12"/>
  <c r="I131" i="12"/>
  <c r="J131" i="12"/>
  <c r="K131" i="12"/>
  <c r="L131" i="12"/>
  <c r="M131" i="12"/>
  <c r="N131" i="12"/>
  <c r="O131" i="12"/>
  <c r="P131" i="12"/>
  <c r="E132" i="12"/>
  <c r="F132" i="12"/>
  <c r="G132" i="12"/>
  <c r="H132" i="12"/>
  <c r="I132" i="12"/>
  <c r="J132" i="12"/>
  <c r="K132" i="12"/>
  <c r="L132" i="12"/>
  <c r="M132" i="12"/>
  <c r="N132" i="12"/>
  <c r="O132" i="12"/>
  <c r="P132" i="12"/>
  <c r="E133" i="12"/>
  <c r="F133" i="12"/>
  <c r="G133" i="12"/>
  <c r="H133" i="12"/>
  <c r="I133" i="12"/>
  <c r="J133" i="12"/>
  <c r="K133" i="12"/>
  <c r="L133" i="12"/>
  <c r="M133" i="12"/>
  <c r="N133" i="12"/>
  <c r="O133" i="12"/>
  <c r="P133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E135" i="12"/>
  <c r="F135" i="12"/>
  <c r="G135" i="12"/>
  <c r="H135" i="12"/>
  <c r="I135" i="12"/>
  <c r="J135" i="12"/>
  <c r="K135" i="12"/>
  <c r="L135" i="12"/>
  <c r="M135" i="12"/>
  <c r="N135" i="12"/>
  <c r="O135" i="12"/>
  <c r="P135" i="12"/>
  <c r="E136" i="12"/>
  <c r="F136" i="12"/>
  <c r="G136" i="12"/>
  <c r="H136" i="12"/>
  <c r="I136" i="12"/>
  <c r="J136" i="12"/>
  <c r="K136" i="12"/>
  <c r="L136" i="12"/>
  <c r="M136" i="12"/>
  <c r="N136" i="12"/>
  <c r="O136" i="12"/>
  <c r="P136" i="12"/>
  <c r="E137" i="12"/>
  <c r="F137" i="12"/>
  <c r="G137" i="12"/>
  <c r="H137" i="12"/>
  <c r="I137" i="12"/>
  <c r="J137" i="12"/>
  <c r="K137" i="12"/>
  <c r="L137" i="12"/>
  <c r="M137" i="12"/>
  <c r="N137" i="12"/>
  <c r="O137" i="12"/>
  <c r="P137" i="12"/>
  <c r="E138" i="12"/>
  <c r="F138" i="12"/>
  <c r="G138" i="12"/>
  <c r="H138" i="12"/>
  <c r="I138" i="12"/>
  <c r="J138" i="12"/>
  <c r="K138" i="12"/>
  <c r="L138" i="12"/>
  <c r="M138" i="12"/>
  <c r="N138" i="12"/>
  <c r="O138" i="12"/>
  <c r="P138" i="12"/>
  <c r="E139" i="12"/>
  <c r="F139" i="12"/>
  <c r="G139" i="12"/>
  <c r="H139" i="12"/>
  <c r="I139" i="12"/>
  <c r="J139" i="12"/>
  <c r="K139" i="12"/>
  <c r="L139" i="12"/>
  <c r="M139" i="12"/>
  <c r="N139" i="12"/>
  <c r="O139" i="12"/>
  <c r="P139" i="12"/>
  <c r="E140" i="12"/>
  <c r="F140" i="12"/>
  <c r="G140" i="12"/>
  <c r="H140" i="12"/>
  <c r="I140" i="12"/>
  <c r="J140" i="12"/>
  <c r="K140" i="12"/>
  <c r="L140" i="12"/>
  <c r="M140" i="12"/>
  <c r="N140" i="12"/>
  <c r="O140" i="12"/>
  <c r="P140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E142" i="12"/>
  <c r="F142" i="12"/>
  <c r="G142" i="12"/>
  <c r="H142" i="12"/>
  <c r="I142" i="12"/>
  <c r="J142" i="12"/>
  <c r="K142" i="12"/>
  <c r="L142" i="12"/>
  <c r="M142" i="12"/>
  <c r="N142" i="12"/>
  <c r="O142" i="12"/>
  <c r="P142" i="12"/>
  <c r="E143" i="12"/>
  <c r="F143" i="12"/>
  <c r="G143" i="12"/>
  <c r="H143" i="12"/>
  <c r="I143" i="12"/>
  <c r="J143" i="12"/>
  <c r="K143" i="12"/>
  <c r="L143" i="12"/>
  <c r="M143" i="12"/>
  <c r="N143" i="12"/>
  <c r="O143" i="12"/>
  <c r="P143" i="12"/>
  <c r="E144" i="12"/>
  <c r="F144" i="12"/>
  <c r="G144" i="12"/>
  <c r="H144" i="12"/>
  <c r="I144" i="12"/>
  <c r="J144" i="12"/>
  <c r="K144" i="12"/>
  <c r="L144" i="12"/>
  <c r="M144" i="12"/>
  <c r="N144" i="12"/>
  <c r="O144" i="12"/>
  <c r="P144" i="12"/>
  <c r="E145" i="12"/>
  <c r="F145" i="12"/>
  <c r="G145" i="12"/>
  <c r="H145" i="12"/>
  <c r="I145" i="12"/>
  <c r="J145" i="12"/>
  <c r="K145" i="12"/>
  <c r="L145" i="12"/>
  <c r="M145" i="12"/>
  <c r="N145" i="12"/>
  <c r="O145" i="12"/>
  <c r="P145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E147" i="12"/>
  <c r="F147" i="12"/>
  <c r="G147" i="12"/>
  <c r="H147" i="12"/>
  <c r="I147" i="12"/>
  <c r="J147" i="12"/>
  <c r="K147" i="12"/>
  <c r="L147" i="12"/>
  <c r="M147" i="12"/>
  <c r="N147" i="12"/>
  <c r="O147" i="12"/>
  <c r="P147" i="12"/>
  <c r="E148" i="12"/>
  <c r="F148" i="12"/>
  <c r="G148" i="12"/>
  <c r="H148" i="12"/>
  <c r="I148" i="12"/>
  <c r="J148" i="12"/>
  <c r="K148" i="12"/>
  <c r="L148" i="12"/>
  <c r="M148" i="12"/>
  <c r="N148" i="12"/>
  <c r="O148" i="12"/>
  <c r="P148" i="12"/>
  <c r="E149" i="12"/>
  <c r="F149" i="12"/>
  <c r="G149" i="12"/>
  <c r="H149" i="12"/>
  <c r="I149" i="12"/>
  <c r="J149" i="12"/>
  <c r="K149" i="12"/>
  <c r="L149" i="12"/>
  <c r="M149" i="12"/>
  <c r="N149" i="12"/>
  <c r="O149" i="12"/>
  <c r="P149" i="12"/>
  <c r="E150" i="12"/>
  <c r="F150" i="12"/>
  <c r="G150" i="12"/>
  <c r="H150" i="12"/>
  <c r="I150" i="12"/>
  <c r="J150" i="12"/>
  <c r="K150" i="12"/>
  <c r="L150" i="12"/>
  <c r="M150" i="12"/>
  <c r="N150" i="12"/>
  <c r="O150" i="12"/>
  <c r="P150" i="12"/>
  <c r="E151" i="12"/>
  <c r="F151" i="12"/>
  <c r="G151" i="12"/>
  <c r="H151" i="12"/>
  <c r="I151" i="12"/>
  <c r="J151" i="12"/>
  <c r="K151" i="12"/>
  <c r="L151" i="12"/>
  <c r="M151" i="12"/>
  <c r="N151" i="12"/>
  <c r="O151" i="12"/>
  <c r="P151" i="12"/>
  <c r="E152" i="12"/>
  <c r="F152" i="12"/>
  <c r="G152" i="12"/>
  <c r="H152" i="12"/>
  <c r="I152" i="12"/>
  <c r="J152" i="12"/>
  <c r="K152" i="12"/>
  <c r="L152" i="12"/>
  <c r="M152" i="12"/>
  <c r="N152" i="12"/>
  <c r="O152" i="12"/>
  <c r="P152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E154" i="12"/>
  <c r="F154" i="12"/>
  <c r="G154" i="12"/>
  <c r="H154" i="12"/>
  <c r="I154" i="12"/>
  <c r="J154" i="12"/>
  <c r="K154" i="12"/>
  <c r="L154" i="12"/>
  <c r="M154" i="12"/>
  <c r="N154" i="12"/>
  <c r="O154" i="12"/>
  <c r="P154" i="12"/>
  <c r="E155" i="12"/>
  <c r="F155" i="12"/>
  <c r="G155" i="12"/>
  <c r="H155" i="12"/>
  <c r="I155" i="12"/>
  <c r="J155" i="12"/>
  <c r="K155" i="12"/>
  <c r="L155" i="12"/>
  <c r="M155" i="12"/>
  <c r="N155" i="12"/>
  <c r="O155" i="12"/>
  <c r="P155" i="12"/>
  <c r="E156" i="12"/>
  <c r="F156" i="12"/>
  <c r="G156" i="12"/>
  <c r="H156" i="12"/>
  <c r="I156" i="12"/>
  <c r="J156" i="12"/>
  <c r="K156" i="12"/>
  <c r="L156" i="12"/>
  <c r="M156" i="12"/>
  <c r="N156" i="12"/>
  <c r="O156" i="12"/>
  <c r="P156" i="12"/>
  <c r="E157" i="12"/>
  <c r="F157" i="12"/>
  <c r="G157" i="12"/>
  <c r="H157" i="12"/>
  <c r="I157" i="12"/>
  <c r="J157" i="12"/>
  <c r="K157" i="12"/>
  <c r="L157" i="12"/>
  <c r="M157" i="12"/>
  <c r="N157" i="12"/>
  <c r="O157" i="12"/>
  <c r="P157" i="12"/>
  <c r="E158" i="12"/>
  <c r="F158" i="12"/>
  <c r="G158" i="12"/>
  <c r="H158" i="12"/>
  <c r="I158" i="12"/>
  <c r="J158" i="12"/>
  <c r="K158" i="12"/>
  <c r="L158" i="12"/>
  <c r="M158" i="12"/>
  <c r="N158" i="12"/>
  <c r="O158" i="12"/>
  <c r="P158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E163" i="12"/>
  <c r="F163" i="12"/>
  <c r="G163" i="12"/>
  <c r="H163" i="12"/>
  <c r="I163" i="12"/>
  <c r="J163" i="12"/>
  <c r="K163" i="12"/>
  <c r="L163" i="12"/>
  <c r="M163" i="12"/>
  <c r="N163" i="12"/>
  <c r="O163" i="12"/>
  <c r="P163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E166" i="12"/>
  <c r="F166" i="12"/>
  <c r="G166" i="12"/>
  <c r="H166" i="12"/>
  <c r="I166" i="12"/>
  <c r="J166" i="12"/>
  <c r="K166" i="12"/>
  <c r="L166" i="12"/>
  <c r="M166" i="12"/>
  <c r="N166" i="12"/>
  <c r="O166" i="12"/>
  <c r="P166" i="12"/>
  <c r="E167" i="12"/>
  <c r="F167" i="12"/>
  <c r="G167" i="12"/>
  <c r="H167" i="12"/>
  <c r="I167" i="12"/>
  <c r="J167" i="12"/>
  <c r="K167" i="12"/>
  <c r="L167" i="12"/>
  <c r="M167" i="12"/>
  <c r="N167" i="12"/>
  <c r="O167" i="12"/>
  <c r="P167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E204" i="12"/>
  <c r="F204" i="12"/>
  <c r="G204" i="12"/>
  <c r="H204" i="12"/>
  <c r="I204" i="12"/>
  <c r="J204" i="12"/>
  <c r="K204" i="12"/>
  <c r="L204" i="12"/>
  <c r="M204" i="12"/>
  <c r="N204" i="12"/>
  <c r="O204" i="12"/>
  <c r="P204" i="12"/>
  <c r="E205" i="12"/>
  <c r="F205" i="12"/>
  <c r="G205" i="12"/>
  <c r="H205" i="12"/>
  <c r="I205" i="12"/>
  <c r="J205" i="12"/>
  <c r="K205" i="12"/>
  <c r="L205" i="12"/>
  <c r="M205" i="12"/>
  <c r="N205" i="12"/>
  <c r="O205" i="12"/>
  <c r="P205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E230" i="12"/>
  <c r="F230" i="12"/>
  <c r="G230" i="12"/>
  <c r="H230" i="12"/>
  <c r="I230" i="12"/>
  <c r="J230" i="12"/>
  <c r="K230" i="12"/>
  <c r="L230" i="12"/>
  <c r="M230" i="12"/>
  <c r="N230" i="12"/>
  <c r="O230" i="12"/>
  <c r="P230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G245" i="12"/>
  <c r="J245" i="12"/>
  <c r="M245" i="12"/>
  <c r="P245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E247" i="12"/>
  <c r="F247" i="12"/>
  <c r="G247" i="12"/>
  <c r="H247" i="12"/>
  <c r="I247" i="12"/>
  <c r="J247" i="12"/>
  <c r="K247" i="12"/>
  <c r="L247" i="12"/>
  <c r="M247" i="12"/>
  <c r="N247" i="12"/>
  <c r="O247" i="12"/>
  <c r="P247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E250" i="12"/>
  <c r="F250" i="12"/>
  <c r="G250" i="12"/>
  <c r="H250" i="12"/>
  <c r="I250" i="12"/>
  <c r="J250" i="12"/>
  <c r="K250" i="12"/>
  <c r="L250" i="12"/>
  <c r="M250" i="12"/>
  <c r="N250" i="12"/>
  <c r="O250" i="12"/>
  <c r="P250" i="12"/>
  <c r="E251" i="12"/>
  <c r="F251" i="12"/>
  <c r="G251" i="12"/>
  <c r="H251" i="12"/>
  <c r="I251" i="12"/>
  <c r="J251" i="12"/>
  <c r="K251" i="12"/>
  <c r="L251" i="12"/>
  <c r="M251" i="12"/>
  <c r="N251" i="12"/>
  <c r="O251" i="12"/>
  <c r="P251" i="12"/>
  <c r="E252" i="12"/>
  <c r="F252" i="12"/>
  <c r="G252" i="12"/>
  <c r="H252" i="12"/>
  <c r="I252" i="12"/>
  <c r="J252" i="12"/>
  <c r="K252" i="12"/>
  <c r="L252" i="12"/>
  <c r="M252" i="12"/>
  <c r="N252" i="12"/>
  <c r="O252" i="12"/>
  <c r="P252" i="12"/>
  <c r="E253" i="12"/>
  <c r="F253" i="12"/>
  <c r="G253" i="12"/>
  <c r="H253" i="12"/>
  <c r="I253" i="12"/>
  <c r="J253" i="12"/>
  <c r="K253" i="12"/>
  <c r="L253" i="12"/>
  <c r="M253" i="12"/>
  <c r="N253" i="12"/>
  <c r="O253" i="12"/>
  <c r="P253" i="12"/>
  <c r="E254" i="12"/>
  <c r="F254" i="12"/>
  <c r="G254" i="12"/>
  <c r="H254" i="12"/>
  <c r="I254" i="12"/>
  <c r="J254" i="12"/>
  <c r="K254" i="12"/>
  <c r="L254" i="12"/>
  <c r="M254" i="12"/>
  <c r="N254" i="12"/>
  <c r="O254" i="12"/>
  <c r="P254" i="12"/>
  <c r="E255" i="12"/>
  <c r="F255" i="12"/>
  <c r="G255" i="12"/>
  <c r="H255" i="12"/>
  <c r="I255" i="12"/>
  <c r="J255" i="12"/>
  <c r="K255" i="12"/>
  <c r="L255" i="12"/>
  <c r="M255" i="12"/>
  <c r="N255" i="12"/>
  <c r="O255" i="12"/>
  <c r="P255" i="12"/>
  <c r="E256" i="12"/>
  <c r="F256" i="12"/>
  <c r="G256" i="12"/>
  <c r="H256" i="12"/>
  <c r="I256" i="12"/>
  <c r="J256" i="12"/>
  <c r="K256" i="12"/>
  <c r="L256" i="12"/>
  <c r="M256" i="12"/>
  <c r="N256" i="12"/>
  <c r="O256" i="12"/>
  <c r="P256" i="12"/>
  <c r="E257" i="12"/>
  <c r="F257" i="12"/>
  <c r="G257" i="12"/>
  <c r="H257" i="12"/>
  <c r="I257" i="12"/>
  <c r="J257" i="12"/>
  <c r="K257" i="12"/>
  <c r="L257" i="12"/>
  <c r="M257" i="12"/>
  <c r="N257" i="12"/>
  <c r="O257" i="12"/>
  <c r="P257" i="12"/>
  <c r="E258" i="12"/>
  <c r="F258" i="12"/>
  <c r="G258" i="12"/>
  <c r="H258" i="12"/>
  <c r="I258" i="12"/>
  <c r="J258" i="12"/>
  <c r="K258" i="12"/>
  <c r="L258" i="12"/>
  <c r="M258" i="12"/>
  <c r="N258" i="12"/>
  <c r="O258" i="12"/>
  <c r="P258" i="12"/>
  <c r="E259" i="12"/>
  <c r="F259" i="12"/>
  <c r="G259" i="12"/>
  <c r="H259" i="12"/>
  <c r="I259" i="12"/>
  <c r="J259" i="12"/>
  <c r="K259" i="12"/>
  <c r="L259" i="12"/>
  <c r="M259" i="12"/>
  <c r="N259" i="12"/>
  <c r="O259" i="12"/>
  <c r="P259" i="12"/>
  <c r="E260" i="12"/>
  <c r="F260" i="12"/>
  <c r="G260" i="12"/>
  <c r="H260" i="12"/>
  <c r="I260" i="12"/>
  <c r="J260" i="12"/>
  <c r="K260" i="12"/>
  <c r="L260" i="12"/>
  <c r="M260" i="12"/>
  <c r="N260" i="12"/>
  <c r="O260" i="12"/>
  <c r="P260" i="12"/>
  <c r="E261" i="12"/>
  <c r="F261" i="12"/>
  <c r="G261" i="12"/>
  <c r="H261" i="12"/>
  <c r="I261" i="12"/>
  <c r="J261" i="12"/>
  <c r="K261" i="12"/>
  <c r="L261" i="12"/>
  <c r="M261" i="12"/>
  <c r="N261" i="12"/>
  <c r="O261" i="12"/>
  <c r="P261" i="12"/>
  <c r="E262" i="12"/>
  <c r="F262" i="12"/>
  <c r="G262" i="12"/>
  <c r="H262" i="12"/>
  <c r="I262" i="12"/>
  <c r="J262" i="12"/>
  <c r="K262" i="12"/>
  <c r="L262" i="12"/>
  <c r="M262" i="12"/>
  <c r="N262" i="12"/>
  <c r="O262" i="12"/>
  <c r="P262" i="12"/>
  <c r="E263" i="12"/>
  <c r="F263" i="12"/>
  <c r="G263" i="12"/>
  <c r="H263" i="12"/>
  <c r="I263" i="12"/>
  <c r="J263" i="12"/>
  <c r="K263" i="12"/>
  <c r="L263" i="12"/>
  <c r="M263" i="12"/>
  <c r="N263" i="12"/>
  <c r="O263" i="12"/>
  <c r="P263" i="12"/>
  <c r="E264" i="12"/>
  <c r="F264" i="12"/>
  <c r="G264" i="12"/>
  <c r="H264" i="12"/>
  <c r="I264" i="12"/>
  <c r="J264" i="12"/>
  <c r="K264" i="12"/>
  <c r="L264" i="12"/>
  <c r="M264" i="12"/>
  <c r="N264" i="12"/>
  <c r="O264" i="12"/>
  <c r="P264" i="12"/>
  <c r="E265" i="12"/>
  <c r="F265" i="12"/>
  <c r="G265" i="12"/>
  <c r="H265" i="12"/>
  <c r="I265" i="12"/>
  <c r="J265" i="12"/>
  <c r="K265" i="12"/>
  <c r="L265" i="12"/>
  <c r="M265" i="12"/>
  <c r="N265" i="12"/>
  <c r="O265" i="12"/>
  <c r="P265" i="12"/>
  <c r="E266" i="12"/>
  <c r="F266" i="12"/>
  <c r="G266" i="12"/>
  <c r="H266" i="12"/>
  <c r="I266" i="12"/>
  <c r="J266" i="12"/>
  <c r="K266" i="12"/>
  <c r="L266" i="12"/>
  <c r="M266" i="12"/>
  <c r="N266" i="12"/>
  <c r="O266" i="12"/>
  <c r="P266" i="12"/>
  <c r="E267" i="12"/>
  <c r="F267" i="12"/>
  <c r="G267" i="12"/>
  <c r="H267" i="12"/>
  <c r="I267" i="12"/>
  <c r="J267" i="12"/>
  <c r="K267" i="12"/>
  <c r="L267" i="12"/>
  <c r="M267" i="12"/>
  <c r="N267" i="12"/>
  <c r="O267" i="12"/>
  <c r="P267" i="12"/>
  <c r="E268" i="12"/>
  <c r="F268" i="12"/>
  <c r="G268" i="12"/>
  <c r="H268" i="12"/>
  <c r="I268" i="12"/>
  <c r="J268" i="12"/>
  <c r="K268" i="12"/>
  <c r="L268" i="12"/>
  <c r="M268" i="12"/>
  <c r="N268" i="12"/>
  <c r="O268" i="12"/>
  <c r="P268" i="12"/>
  <c r="E269" i="12"/>
  <c r="F269" i="12"/>
  <c r="G269" i="12"/>
  <c r="H269" i="12"/>
  <c r="I269" i="12"/>
  <c r="J269" i="12"/>
  <c r="K269" i="12"/>
  <c r="L269" i="12"/>
  <c r="M269" i="12"/>
  <c r="N269" i="12"/>
  <c r="O269" i="12"/>
  <c r="P269" i="12"/>
  <c r="E270" i="12"/>
  <c r="F270" i="12"/>
  <c r="G270" i="12"/>
  <c r="J270" i="12"/>
  <c r="K270" i="12"/>
  <c r="L270" i="12"/>
  <c r="M270" i="12"/>
  <c r="N270" i="12"/>
  <c r="O270" i="12"/>
  <c r="P270" i="12"/>
  <c r="E271" i="12"/>
  <c r="F271" i="12"/>
  <c r="G271" i="12"/>
  <c r="H271" i="12"/>
  <c r="I271" i="12"/>
  <c r="J271" i="12"/>
  <c r="K271" i="12"/>
  <c r="L271" i="12"/>
  <c r="M271" i="12"/>
  <c r="N271" i="12"/>
  <c r="O271" i="12"/>
  <c r="P271" i="12"/>
  <c r="E272" i="12"/>
  <c r="F272" i="12"/>
  <c r="G272" i="12"/>
  <c r="H272" i="12"/>
  <c r="I272" i="12"/>
  <c r="J272" i="12"/>
  <c r="K272" i="12"/>
  <c r="L272" i="12"/>
  <c r="M272" i="12"/>
  <c r="N272" i="12"/>
  <c r="O272" i="12"/>
  <c r="P272" i="12"/>
  <c r="E273" i="12"/>
  <c r="F273" i="12"/>
  <c r="G273" i="12"/>
  <c r="H273" i="12"/>
  <c r="I273" i="12"/>
  <c r="J273" i="12"/>
  <c r="K273" i="12"/>
  <c r="L273" i="12"/>
  <c r="M273" i="12"/>
  <c r="N273" i="12"/>
  <c r="O273" i="12"/>
  <c r="P273" i="12"/>
  <c r="E274" i="12"/>
  <c r="F274" i="12"/>
  <c r="G274" i="12"/>
  <c r="I274" i="12"/>
  <c r="J274" i="12"/>
  <c r="K274" i="12"/>
  <c r="L274" i="12"/>
  <c r="M274" i="12"/>
  <c r="N274" i="12"/>
  <c r="O274" i="12"/>
  <c r="P274" i="12"/>
  <c r="E275" i="12"/>
  <c r="F275" i="12"/>
  <c r="G275" i="12"/>
  <c r="H275" i="12"/>
  <c r="I275" i="12"/>
  <c r="J275" i="12"/>
  <c r="K275" i="12"/>
  <c r="L275" i="12"/>
  <c r="M275" i="12"/>
  <c r="N275" i="12"/>
  <c r="O275" i="12"/>
  <c r="P275" i="12"/>
  <c r="E276" i="12"/>
  <c r="F276" i="12"/>
  <c r="G276" i="12"/>
  <c r="H276" i="12"/>
  <c r="I276" i="12"/>
  <c r="J276" i="12"/>
  <c r="K276" i="12"/>
  <c r="L276" i="12"/>
  <c r="M276" i="12"/>
  <c r="N276" i="12"/>
  <c r="O276" i="12"/>
  <c r="P276" i="12"/>
  <c r="E277" i="12"/>
  <c r="F277" i="12"/>
  <c r="G277" i="12"/>
  <c r="H277" i="12"/>
  <c r="I277" i="12"/>
  <c r="J277" i="12"/>
  <c r="K277" i="12"/>
  <c r="L277" i="12"/>
  <c r="M277" i="12"/>
  <c r="N277" i="12"/>
  <c r="O277" i="12"/>
  <c r="P277" i="12"/>
  <c r="E278" i="12"/>
  <c r="F278" i="12"/>
  <c r="G278" i="12"/>
  <c r="H278" i="12"/>
  <c r="I278" i="12"/>
  <c r="J278" i="12"/>
  <c r="K278" i="12"/>
  <c r="L278" i="12"/>
  <c r="M278" i="12"/>
  <c r="N278" i="12"/>
  <c r="O278" i="12"/>
  <c r="P278" i="12"/>
  <c r="E279" i="12"/>
  <c r="F279" i="12"/>
  <c r="G279" i="12"/>
  <c r="H279" i="12"/>
  <c r="I279" i="12"/>
  <c r="J279" i="12"/>
  <c r="K279" i="12"/>
  <c r="L279" i="12"/>
  <c r="M279" i="12"/>
  <c r="N279" i="12"/>
  <c r="O279" i="12"/>
  <c r="P279" i="12"/>
  <c r="E280" i="12"/>
  <c r="F280" i="12"/>
  <c r="G280" i="12"/>
  <c r="H280" i="12"/>
  <c r="I280" i="12"/>
  <c r="J280" i="12"/>
  <c r="K280" i="12"/>
  <c r="L280" i="12"/>
  <c r="M280" i="12"/>
  <c r="N280" i="12"/>
  <c r="O280" i="12"/>
  <c r="P280" i="12"/>
  <c r="E281" i="12"/>
  <c r="F281" i="12"/>
  <c r="G281" i="12"/>
  <c r="H281" i="12"/>
  <c r="I281" i="12"/>
  <c r="J281" i="12"/>
  <c r="K281" i="12"/>
  <c r="L281" i="12"/>
  <c r="M281" i="12"/>
  <c r="N281" i="12"/>
  <c r="O281" i="12"/>
  <c r="P281" i="12"/>
  <c r="E282" i="12"/>
  <c r="F282" i="12"/>
  <c r="G282" i="12"/>
  <c r="H282" i="12"/>
  <c r="I282" i="12"/>
  <c r="J282" i="12"/>
  <c r="K282" i="12"/>
  <c r="L282" i="12"/>
  <c r="M282" i="12"/>
  <c r="N282" i="12"/>
  <c r="O282" i="12"/>
  <c r="P282" i="12"/>
  <c r="E283" i="12"/>
  <c r="F283" i="12"/>
  <c r="G283" i="12"/>
  <c r="H283" i="12"/>
  <c r="I283" i="12"/>
  <c r="J283" i="12"/>
  <c r="K283" i="12"/>
  <c r="L283" i="12"/>
  <c r="M283" i="12"/>
  <c r="N283" i="12"/>
  <c r="O283" i="12"/>
  <c r="P283" i="12"/>
  <c r="E284" i="12"/>
  <c r="F284" i="12"/>
  <c r="G284" i="12"/>
  <c r="H284" i="12"/>
  <c r="I284" i="12"/>
  <c r="J284" i="12"/>
  <c r="K284" i="12"/>
  <c r="L284" i="12"/>
  <c r="M284" i="12"/>
  <c r="N284" i="12"/>
  <c r="O284" i="12"/>
  <c r="P284" i="12"/>
  <c r="G285" i="12"/>
  <c r="J285" i="12"/>
  <c r="M285" i="12"/>
  <c r="P285" i="12"/>
  <c r="E286" i="12"/>
  <c r="F286" i="12"/>
  <c r="G286" i="12"/>
  <c r="H286" i="12"/>
  <c r="I286" i="12"/>
  <c r="J286" i="12"/>
  <c r="K286" i="12"/>
  <c r="L286" i="12"/>
  <c r="M286" i="12"/>
  <c r="N286" i="12"/>
  <c r="O286" i="12"/>
  <c r="P286" i="12"/>
  <c r="E287" i="12"/>
  <c r="F287" i="12"/>
  <c r="G287" i="12"/>
  <c r="H287" i="12"/>
  <c r="I287" i="12"/>
  <c r="J287" i="12"/>
  <c r="K287" i="12"/>
  <c r="L287" i="12"/>
  <c r="M287" i="12"/>
  <c r="N287" i="12"/>
  <c r="O287" i="12"/>
  <c r="P287" i="12"/>
  <c r="E288" i="12"/>
  <c r="F288" i="12"/>
  <c r="G288" i="12"/>
  <c r="H288" i="12"/>
  <c r="I288" i="12"/>
  <c r="J288" i="12"/>
  <c r="K288" i="12"/>
  <c r="L288" i="12"/>
  <c r="M288" i="12"/>
  <c r="N288" i="12"/>
  <c r="O288" i="12"/>
  <c r="P288" i="12"/>
  <c r="F289" i="12"/>
  <c r="G289" i="12"/>
  <c r="I289" i="12"/>
  <c r="J289" i="12"/>
  <c r="K289" i="12"/>
  <c r="L289" i="12"/>
  <c r="M289" i="12"/>
  <c r="N289" i="12"/>
  <c r="O289" i="12"/>
  <c r="P289" i="12"/>
  <c r="F290" i="12"/>
  <c r="G290" i="12"/>
  <c r="I290" i="12"/>
  <c r="J290" i="12"/>
  <c r="L290" i="12"/>
  <c r="M290" i="12"/>
  <c r="O290" i="12"/>
  <c r="P290" i="12"/>
  <c r="F291" i="12"/>
  <c r="G291" i="12"/>
  <c r="I291" i="12"/>
  <c r="J291" i="12"/>
  <c r="K291" i="12"/>
  <c r="L291" i="12"/>
  <c r="M291" i="12"/>
  <c r="N291" i="12"/>
  <c r="O291" i="12"/>
  <c r="P291" i="12"/>
  <c r="F292" i="12"/>
  <c r="G292" i="12"/>
  <c r="H292" i="12"/>
  <c r="I292" i="12"/>
  <c r="J292" i="12"/>
  <c r="K292" i="12"/>
  <c r="L292" i="12"/>
  <c r="M292" i="12"/>
  <c r="N292" i="12"/>
  <c r="O292" i="12"/>
  <c r="P292" i="12"/>
  <c r="E293" i="12"/>
  <c r="F293" i="12"/>
  <c r="G293" i="12"/>
  <c r="H293" i="12"/>
  <c r="I293" i="12"/>
  <c r="J293" i="12"/>
  <c r="K293" i="12"/>
  <c r="L293" i="12"/>
  <c r="M293" i="12"/>
  <c r="N293" i="12"/>
  <c r="O293" i="12"/>
  <c r="P293" i="12"/>
  <c r="E294" i="12"/>
  <c r="F294" i="12"/>
  <c r="G294" i="12"/>
  <c r="H294" i="12"/>
  <c r="I294" i="12"/>
  <c r="J294" i="12"/>
  <c r="K294" i="12"/>
  <c r="L294" i="12"/>
  <c r="M294" i="12"/>
  <c r="N294" i="12"/>
  <c r="O294" i="12"/>
  <c r="P294" i="12"/>
  <c r="E295" i="12"/>
  <c r="F295" i="12"/>
  <c r="G295" i="12"/>
  <c r="H295" i="12"/>
  <c r="I295" i="12"/>
  <c r="J295" i="12"/>
  <c r="K295" i="12"/>
  <c r="L295" i="12"/>
  <c r="M295" i="12"/>
  <c r="N295" i="12"/>
  <c r="O295" i="12"/>
  <c r="P295" i="12"/>
  <c r="E296" i="12"/>
  <c r="F296" i="12"/>
  <c r="G296" i="12"/>
  <c r="H296" i="12"/>
  <c r="I296" i="12"/>
  <c r="J296" i="12"/>
  <c r="K296" i="12"/>
  <c r="L296" i="12"/>
  <c r="M296" i="12"/>
  <c r="N296" i="12"/>
  <c r="O296" i="12"/>
  <c r="P296" i="12"/>
  <c r="E297" i="12"/>
  <c r="F297" i="12"/>
  <c r="G297" i="12"/>
  <c r="H297" i="12"/>
  <c r="I297" i="12"/>
  <c r="J297" i="12"/>
  <c r="K297" i="12"/>
  <c r="L297" i="12"/>
  <c r="M297" i="12"/>
  <c r="N297" i="12"/>
  <c r="O297" i="12"/>
  <c r="P297" i="12"/>
  <c r="E298" i="12"/>
  <c r="F298" i="12"/>
  <c r="G298" i="12"/>
  <c r="H298" i="12"/>
  <c r="I298" i="12"/>
  <c r="J298" i="12"/>
  <c r="K298" i="12"/>
  <c r="L298" i="12"/>
  <c r="M298" i="12"/>
  <c r="N298" i="12"/>
  <c r="O298" i="12"/>
  <c r="P298" i="12"/>
  <c r="E299" i="12"/>
  <c r="F299" i="12"/>
  <c r="G299" i="12"/>
  <c r="H299" i="12"/>
  <c r="I299" i="12"/>
  <c r="J299" i="12"/>
  <c r="K299" i="12"/>
  <c r="L299" i="12"/>
  <c r="M299" i="12"/>
  <c r="N299" i="12"/>
  <c r="O299" i="12"/>
  <c r="P299" i="12"/>
  <c r="E300" i="12"/>
  <c r="F300" i="12"/>
  <c r="G300" i="12"/>
  <c r="H300" i="12"/>
  <c r="I300" i="12"/>
  <c r="J300" i="12"/>
  <c r="K300" i="12"/>
  <c r="L300" i="12"/>
  <c r="M300" i="12"/>
  <c r="N300" i="12"/>
  <c r="O300" i="12"/>
  <c r="P300" i="12"/>
  <c r="E301" i="12"/>
  <c r="F301" i="12"/>
  <c r="G301" i="12"/>
  <c r="H301" i="12"/>
  <c r="I301" i="12"/>
  <c r="J301" i="12"/>
  <c r="K301" i="12"/>
  <c r="L301" i="12"/>
  <c r="M301" i="12"/>
  <c r="N301" i="12"/>
  <c r="O301" i="12"/>
  <c r="P301" i="12"/>
  <c r="E302" i="12"/>
  <c r="F302" i="12"/>
  <c r="G302" i="12"/>
  <c r="H302" i="12"/>
  <c r="I302" i="12"/>
  <c r="J302" i="12"/>
  <c r="K302" i="12"/>
  <c r="L302" i="12"/>
  <c r="M302" i="12"/>
  <c r="N302" i="12"/>
  <c r="O302" i="12"/>
  <c r="P302" i="12"/>
  <c r="E303" i="12"/>
  <c r="F303" i="12"/>
  <c r="G303" i="12"/>
  <c r="H303" i="12"/>
  <c r="I303" i="12"/>
  <c r="J303" i="12"/>
  <c r="K303" i="12"/>
  <c r="L303" i="12"/>
  <c r="M303" i="12"/>
  <c r="N303" i="12"/>
  <c r="O303" i="12"/>
  <c r="P303" i="12"/>
  <c r="E304" i="12"/>
  <c r="F304" i="12"/>
  <c r="G304" i="12"/>
  <c r="H304" i="12"/>
  <c r="I304" i="12"/>
  <c r="J304" i="12"/>
  <c r="K304" i="12"/>
  <c r="L304" i="12"/>
  <c r="M304" i="12"/>
  <c r="N304" i="12"/>
  <c r="O304" i="12"/>
  <c r="P304" i="12"/>
  <c r="E305" i="12"/>
  <c r="F305" i="12"/>
  <c r="G305" i="12"/>
  <c r="H305" i="12"/>
  <c r="I305" i="12"/>
  <c r="J305" i="12"/>
  <c r="K305" i="12"/>
  <c r="L305" i="12"/>
  <c r="M305" i="12"/>
  <c r="N305" i="12"/>
  <c r="O305" i="12"/>
  <c r="P305" i="12"/>
  <c r="E306" i="12"/>
  <c r="F306" i="12"/>
  <c r="G306" i="12"/>
  <c r="H306" i="12"/>
  <c r="I306" i="12"/>
  <c r="J306" i="12"/>
  <c r="K306" i="12"/>
  <c r="L306" i="12"/>
  <c r="M306" i="12"/>
  <c r="N306" i="12"/>
  <c r="O306" i="12"/>
  <c r="P306" i="12"/>
  <c r="E307" i="12"/>
  <c r="F307" i="12"/>
  <c r="G307" i="12"/>
  <c r="H307" i="12"/>
  <c r="I307" i="12"/>
  <c r="J307" i="12"/>
  <c r="K307" i="12"/>
  <c r="L307" i="12"/>
  <c r="M307" i="12"/>
  <c r="N307" i="12"/>
  <c r="O307" i="12"/>
  <c r="P307" i="12"/>
  <c r="G308" i="12"/>
  <c r="J308" i="12"/>
  <c r="M308" i="12"/>
  <c r="P308" i="12"/>
  <c r="E309" i="12"/>
  <c r="F309" i="12"/>
  <c r="G309" i="12"/>
  <c r="H309" i="12"/>
  <c r="I309" i="12"/>
  <c r="J309" i="12"/>
  <c r="K309" i="12"/>
  <c r="L309" i="12"/>
  <c r="M309" i="12"/>
  <c r="N309" i="12"/>
  <c r="O309" i="12"/>
  <c r="P309" i="12"/>
  <c r="E310" i="12"/>
  <c r="F310" i="12"/>
  <c r="G310" i="12"/>
  <c r="H310" i="12"/>
  <c r="I310" i="12"/>
  <c r="J310" i="12"/>
  <c r="K310" i="12"/>
  <c r="L310" i="12"/>
  <c r="M310" i="12"/>
  <c r="N310" i="12"/>
  <c r="O310" i="12"/>
  <c r="P310" i="12"/>
  <c r="E311" i="12"/>
  <c r="F311" i="12"/>
  <c r="G311" i="12"/>
  <c r="H311" i="12"/>
  <c r="I311" i="12"/>
  <c r="J311" i="12"/>
  <c r="K311" i="12"/>
  <c r="L311" i="12"/>
  <c r="M311" i="12"/>
  <c r="N311" i="12"/>
  <c r="O311" i="12"/>
  <c r="P311" i="12"/>
  <c r="E312" i="12"/>
  <c r="F312" i="12"/>
  <c r="G312" i="12"/>
  <c r="H312" i="12"/>
  <c r="I312" i="12"/>
  <c r="J312" i="12"/>
  <c r="K312" i="12"/>
  <c r="L312" i="12"/>
  <c r="M312" i="12"/>
  <c r="N312" i="12"/>
  <c r="O312" i="12"/>
  <c r="P312" i="12"/>
  <c r="F313" i="12"/>
  <c r="G313" i="12"/>
  <c r="I313" i="12"/>
  <c r="J313" i="12"/>
  <c r="L313" i="12"/>
  <c r="M313" i="12"/>
  <c r="O313" i="12"/>
  <c r="P313" i="12"/>
  <c r="F314" i="12"/>
  <c r="G314" i="12"/>
  <c r="I314" i="12"/>
  <c r="J314" i="12"/>
  <c r="L314" i="12"/>
  <c r="M314" i="12"/>
  <c r="O314" i="12"/>
  <c r="P314" i="12"/>
  <c r="F315" i="12"/>
  <c r="G315" i="12"/>
  <c r="I315" i="12"/>
  <c r="J315" i="12"/>
  <c r="L315" i="12"/>
  <c r="M315" i="12"/>
  <c r="O315" i="12"/>
  <c r="P315" i="12"/>
  <c r="E316" i="12"/>
  <c r="F316" i="12"/>
  <c r="G316" i="12"/>
  <c r="H316" i="12"/>
  <c r="I316" i="12"/>
  <c r="J316" i="12"/>
  <c r="K316" i="12"/>
  <c r="L316" i="12"/>
  <c r="M316" i="12"/>
  <c r="O316" i="12"/>
  <c r="P316" i="12"/>
  <c r="E317" i="12"/>
  <c r="F317" i="12"/>
  <c r="G317" i="12"/>
  <c r="H317" i="12"/>
  <c r="I317" i="12"/>
  <c r="J317" i="12"/>
  <c r="K317" i="12"/>
  <c r="L317" i="12"/>
  <c r="M317" i="12"/>
  <c r="N317" i="12"/>
  <c r="O317" i="12"/>
  <c r="P317" i="12"/>
  <c r="E318" i="12"/>
  <c r="F318" i="12"/>
  <c r="G318" i="12"/>
  <c r="H318" i="12"/>
  <c r="I318" i="12"/>
  <c r="J318" i="12"/>
  <c r="K318" i="12"/>
  <c r="L318" i="12"/>
  <c r="M318" i="12"/>
  <c r="N318" i="12"/>
  <c r="O318" i="12"/>
  <c r="P318" i="12"/>
  <c r="E319" i="12"/>
  <c r="F319" i="12"/>
  <c r="G319" i="12"/>
  <c r="H319" i="12"/>
  <c r="I319" i="12"/>
  <c r="J319" i="12"/>
  <c r="K319" i="12"/>
  <c r="L319" i="12"/>
  <c r="M319" i="12"/>
  <c r="N319" i="12"/>
  <c r="O319" i="12"/>
  <c r="P319" i="12"/>
  <c r="E320" i="12"/>
  <c r="F320" i="12"/>
  <c r="G320" i="12"/>
  <c r="H320" i="12"/>
  <c r="I320" i="12"/>
  <c r="J320" i="12"/>
  <c r="K320" i="12"/>
  <c r="L320" i="12"/>
  <c r="M320" i="12"/>
  <c r="N320" i="12"/>
  <c r="O320" i="12"/>
  <c r="P320" i="12"/>
  <c r="E321" i="12"/>
  <c r="F321" i="12"/>
  <c r="G321" i="12"/>
  <c r="H321" i="12"/>
  <c r="I321" i="12"/>
  <c r="J321" i="12"/>
  <c r="K321" i="12"/>
  <c r="L321" i="12"/>
  <c r="M321" i="12"/>
  <c r="N321" i="12"/>
  <c r="O321" i="12"/>
  <c r="P321" i="12"/>
  <c r="E322" i="12"/>
  <c r="F322" i="12"/>
  <c r="G322" i="12"/>
  <c r="H322" i="12"/>
  <c r="I322" i="12"/>
  <c r="J322" i="12"/>
  <c r="K322" i="12"/>
  <c r="L322" i="12"/>
  <c r="M322" i="12"/>
  <c r="N322" i="12"/>
  <c r="O322" i="12"/>
  <c r="P322" i="12"/>
  <c r="E323" i="12"/>
  <c r="F323" i="12"/>
  <c r="G323" i="12"/>
  <c r="H323" i="12"/>
  <c r="I323" i="12"/>
  <c r="J323" i="12"/>
  <c r="K323" i="12"/>
  <c r="L323" i="12"/>
  <c r="M323" i="12"/>
  <c r="N323" i="12"/>
  <c r="O323" i="12"/>
  <c r="P323" i="12"/>
  <c r="E324" i="12"/>
  <c r="F324" i="12"/>
  <c r="G324" i="12"/>
  <c r="H324" i="12"/>
  <c r="I324" i="12"/>
  <c r="J324" i="12"/>
  <c r="K324" i="12"/>
  <c r="L324" i="12"/>
  <c r="M324" i="12"/>
  <c r="N324" i="12"/>
  <c r="O324" i="12"/>
  <c r="P324" i="12"/>
  <c r="E325" i="12"/>
  <c r="F325" i="12"/>
  <c r="G325" i="12"/>
  <c r="H325" i="12"/>
  <c r="I325" i="12"/>
  <c r="J325" i="12"/>
  <c r="K325" i="12"/>
  <c r="L325" i="12"/>
  <c r="M325" i="12"/>
  <c r="N325" i="12"/>
  <c r="O325" i="12"/>
  <c r="P325" i="12"/>
  <c r="E326" i="12"/>
  <c r="F326" i="12"/>
  <c r="G326" i="12"/>
  <c r="H326" i="12"/>
  <c r="I326" i="12"/>
  <c r="J326" i="12"/>
  <c r="K326" i="12"/>
  <c r="L326" i="12"/>
  <c r="M326" i="12"/>
  <c r="N326" i="12"/>
  <c r="O326" i="12"/>
  <c r="P326" i="12"/>
  <c r="E327" i="12"/>
  <c r="F327" i="12"/>
  <c r="G327" i="12"/>
  <c r="H327" i="12"/>
  <c r="I327" i="12"/>
  <c r="J327" i="12"/>
  <c r="K327" i="12"/>
  <c r="L327" i="12"/>
  <c r="M327" i="12"/>
  <c r="N327" i="12"/>
  <c r="O327" i="12"/>
  <c r="P327" i="12"/>
  <c r="E328" i="12"/>
  <c r="F328" i="12"/>
  <c r="G328" i="12"/>
  <c r="H328" i="12"/>
  <c r="I328" i="12"/>
  <c r="J328" i="12"/>
  <c r="K328" i="12"/>
  <c r="L328" i="12"/>
  <c r="M328" i="12"/>
  <c r="N328" i="12"/>
  <c r="O328" i="12"/>
  <c r="P328" i="12"/>
  <c r="E329" i="12"/>
  <c r="F329" i="12"/>
  <c r="G329" i="12"/>
  <c r="H329" i="12"/>
  <c r="I329" i="12"/>
  <c r="J329" i="12"/>
  <c r="K329" i="12"/>
  <c r="L329" i="12"/>
  <c r="M329" i="12"/>
  <c r="N329" i="12"/>
  <c r="O329" i="12"/>
  <c r="P329" i="12"/>
  <c r="E330" i="12"/>
  <c r="F330" i="12"/>
  <c r="G330" i="12"/>
  <c r="H330" i="12"/>
  <c r="I330" i="12"/>
  <c r="J330" i="12"/>
  <c r="K330" i="12"/>
  <c r="L330" i="12"/>
  <c r="M330" i="12"/>
  <c r="N330" i="12"/>
  <c r="O330" i="12"/>
  <c r="P330" i="12"/>
  <c r="E331" i="12"/>
  <c r="F331" i="12"/>
  <c r="G331" i="12"/>
  <c r="H331" i="12"/>
  <c r="I331" i="12"/>
  <c r="J331" i="12"/>
  <c r="K331" i="12"/>
  <c r="L331" i="12"/>
  <c r="M331" i="12"/>
  <c r="N331" i="12"/>
  <c r="O331" i="12"/>
  <c r="P331" i="12"/>
  <c r="E332" i="12"/>
  <c r="F332" i="12"/>
  <c r="G332" i="12"/>
  <c r="H332" i="12"/>
  <c r="I332" i="12"/>
  <c r="J332" i="12"/>
  <c r="K332" i="12"/>
  <c r="L332" i="12"/>
  <c r="M332" i="12"/>
  <c r="N332" i="12"/>
  <c r="O332" i="12"/>
  <c r="P332" i="12"/>
  <c r="E333" i="12"/>
  <c r="F333" i="12"/>
  <c r="G333" i="12"/>
  <c r="H333" i="12"/>
  <c r="I333" i="12"/>
  <c r="J333" i="12"/>
  <c r="K333" i="12"/>
  <c r="L333" i="12"/>
  <c r="M333" i="12"/>
  <c r="N333" i="12"/>
  <c r="O333" i="12"/>
  <c r="P333" i="12"/>
  <c r="E334" i="12"/>
  <c r="F334" i="12"/>
  <c r="G334" i="12"/>
  <c r="H334" i="12"/>
  <c r="I334" i="12"/>
  <c r="J334" i="12"/>
  <c r="K334" i="12"/>
  <c r="L334" i="12"/>
  <c r="M334" i="12"/>
  <c r="N334" i="12"/>
  <c r="O334" i="12"/>
  <c r="P334" i="12"/>
  <c r="E335" i="12"/>
  <c r="F335" i="12"/>
  <c r="G335" i="12"/>
  <c r="H335" i="12"/>
  <c r="I335" i="12"/>
  <c r="J335" i="12"/>
  <c r="K335" i="12"/>
  <c r="L335" i="12"/>
  <c r="M335" i="12"/>
  <c r="N335" i="12"/>
  <c r="O335" i="12"/>
  <c r="P335" i="12"/>
  <c r="E336" i="12"/>
  <c r="F336" i="12"/>
  <c r="G336" i="12"/>
  <c r="H336" i="12"/>
  <c r="I336" i="12"/>
  <c r="J336" i="12"/>
  <c r="K336" i="12"/>
  <c r="L336" i="12"/>
  <c r="M336" i="12"/>
  <c r="N336" i="12"/>
  <c r="O336" i="12"/>
  <c r="P336" i="12"/>
  <c r="E337" i="12"/>
  <c r="F337" i="12"/>
  <c r="G337" i="12"/>
  <c r="H337" i="12"/>
  <c r="I337" i="12"/>
  <c r="J337" i="12"/>
  <c r="K337" i="12"/>
  <c r="L337" i="12"/>
  <c r="M337" i="12"/>
  <c r="N337" i="12"/>
  <c r="O337" i="12"/>
  <c r="P337" i="12"/>
  <c r="E338" i="12"/>
  <c r="F338" i="12"/>
  <c r="G338" i="12"/>
  <c r="H338" i="12"/>
  <c r="I338" i="12"/>
  <c r="J338" i="12"/>
  <c r="K338" i="12"/>
  <c r="L338" i="12"/>
  <c r="M338" i="12"/>
  <c r="N338" i="12"/>
  <c r="O338" i="12"/>
  <c r="P338" i="12"/>
  <c r="E339" i="12"/>
  <c r="F339" i="12"/>
  <c r="G339" i="12"/>
  <c r="H339" i="12"/>
  <c r="I339" i="12"/>
  <c r="J339" i="12"/>
  <c r="K339" i="12"/>
  <c r="L339" i="12"/>
  <c r="M339" i="12"/>
  <c r="N339" i="12"/>
  <c r="O339" i="12"/>
  <c r="P339" i="12"/>
  <c r="E340" i="12"/>
  <c r="F340" i="12"/>
  <c r="G340" i="12"/>
  <c r="H340" i="12"/>
  <c r="I340" i="12"/>
  <c r="J340" i="12"/>
  <c r="K340" i="12"/>
  <c r="L340" i="12"/>
  <c r="M340" i="12"/>
  <c r="N340" i="12"/>
  <c r="O340" i="12"/>
  <c r="P340" i="12"/>
  <c r="E341" i="12"/>
  <c r="F341" i="12"/>
  <c r="G341" i="12"/>
  <c r="H341" i="12"/>
  <c r="I341" i="12"/>
  <c r="J341" i="12"/>
  <c r="K341" i="12"/>
  <c r="L341" i="12"/>
  <c r="M341" i="12"/>
  <c r="N341" i="12"/>
  <c r="O341" i="12"/>
  <c r="P341" i="12"/>
  <c r="E342" i="12"/>
  <c r="F342" i="12"/>
  <c r="G342" i="12"/>
  <c r="H342" i="12"/>
  <c r="I342" i="12"/>
  <c r="J342" i="12"/>
  <c r="K342" i="12"/>
  <c r="L342" i="12"/>
  <c r="M342" i="12"/>
  <c r="N342" i="12"/>
  <c r="O342" i="12"/>
  <c r="P342" i="12"/>
  <c r="E343" i="12"/>
  <c r="F343" i="12"/>
  <c r="G343" i="12"/>
  <c r="H343" i="12"/>
  <c r="I343" i="12"/>
  <c r="J343" i="12"/>
  <c r="K343" i="12"/>
  <c r="L343" i="12"/>
  <c r="M343" i="12"/>
  <c r="N343" i="12"/>
  <c r="O343" i="12"/>
  <c r="P343" i="12"/>
  <c r="G344" i="12"/>
  <c r="J344" i="12"/>
  <c r="M344" i="12"/>
  <c r="P344" i="12"/>
  <c r="G345" i="12"/>
  <c r="J345" i="12"/>
  <c r="M345" i="12"/>
  <c r="P345" i="12"/>
  <c r="E346" i="12"/>
  <c r="F346" i="12"/>
  <c r="G346" i="12"/>
  <c r="H346" i="12"/>
  <c r="I346" i="12"/>
  <c r="J346" i="12"/>
  <c r="K346" i="12"/>
  <c r="L346" i="12"/>
  <c r="M346" i="12"/>
  <c r="N346" i="12"/>
  <c r="O346" i="12"/>
  <c r="P346" i="12"/>
  <c r="F347" i="12"/>
  <c r="G347" i="12"/>
  <c r="I347" i="12"/>
  <c r="J347" i="12"/>
  <c r="L347" i="12"/>
  <c r="M347" i="12"/>
  <c r="O347" i="12"/>
  <c r="P347" i="12"/>
  <c r="E348" i="12"/>
  <c r="F348" i="12"/>
  <c r="G348" i="12"/>
  <c r="H348" i="12"/>
  <c r="I348" i="12"/>
  <c r="J348" i="12"/>
  <c r="K348" i="12"/>
  <c r="L348" i="12"/>
  <c r="M348" i="12"/>
  <c r="N348" i="12"/>
  <c r="O348" i="12"/>
  <c r="P348" i="12"/>
  <c r="F349" i="12"/>
  <c r="G349" i="12"/>
  <c r="I349" i="12"/>
  <c r="J349" i="12"/>
  <c r="L349" i="12"/>
  <c r="M349" i="12"/>
  <c r="O349" i="12"/>
  <c r="P349" i="12"/>
  <c r="E350" i="12"/>
  <c r="F350" i="12"/>
  <c r="G350" i="12"/>
  <c r="H350" i="12"/>
  <c r="I350" i="12"/>
  <c r="J350" i="12"/>
  <c r="K350" i="12"/>
  <c r="L350" i="12"/>
  <c r="M350" i="12"/>
  <c r="N350" i="12"/>
  <c r="O350" i="12"/>
  <c r="P350" i="12"/>
  <c r="E351" i="12"/>
  <c r="F351" i="12"/>
  <c r="G351" i="12"/>
  <c r="H351" i="12"/>
  <c r="I351" i="12"/>
  <c r="J351" i="12"/>
  <c r="K351" i="12"/>
  <c r="L351" i="12"/>
  <c r="M351" i="12"/>
  <c r="N351" i="12"/>
  <c r="O351" i="12"/>
  <c r="P351" i="12"/>
  <c r="G352" i="12"/>
  <c r="I352" i="12"/>
  <c r="J352" i="12"/>
  <c r="K352" i="12"/>
  <c r="L352" i="12"/>
  <c r="M352" i="12"/>
  <c r="N352" i="12"/>
  <c r="O352" i="12"/>
  <c r="P352" i="12"/>
  <c r="E353" i="12"/>
  <c r="F353" i="12"/>
  <c r="G353" i="12"/>
  <c r="H353" i="12"/>
  <c r="I353" i="12"/>
  <c r="J353" i="12"/>
  <c r="K353" i="12"/>
  <c r="L353" i="12"/>
  <c r="M353" i="12"/>
  <c r="N353" i="12"/>
  <c r="O353" i="12"/>
  <c r="P353" i="12"/>
  <c r="E354" i="12"/>
  <c r="F354" i="12"/>
  <c r="G354" i="12"/>
  <c r="H354" i="12"/>
  <c r="I354" i="12"/>
  <c r="J354" i="12"/>
  <c r="K354" i="12"/>
  <c r="L354" i="12"/>
  <c r="M354" i="12"/>
  <c r="N354" i="12"/>
  <c r="O354" i="12"/>
  <c r="P354" i="12"/>
  <c r="E355" i="12"/>
  <c r="F355" i="12"/>
  <c r="G355" i="12"/>
  <c r="H355" i="12"/>
  <c r="I355" i="12"/>
  <c r="J355" i="12"/>
  <c r="K355" i="12"/>
  <c r="L355" i="12"/>
  <c r="M355" i="12"/>
  <c r="N355" i="12"/>
  <c r="O355" i="12"/>
  <c r="P355" i="12"/>
  <c r="E356" i="12"/>
  <c r="F356" i="12"/>
  <c r="G356" i="12"/>
  <c r="H356" i="12"/>
  <c r="I356" i="12"/>
  <c r="J356" i="12"/>
  <c r="K356" i="12"/>
  <c r="L356" i="12"/>
  <c r="M356" i="12"/>
  <c r="N356" i="12"/>
  <c r="O356" i="12"/>
  <c r="P356" i="12"/>
  <c r="E357" i="12"/>
  <c r="F357" i="12"/>
  <c r="G357" i="12"/>
  <c r="H357" i="12"/>
  <c r="I357" i="12"/>
  <c r="J357" i="12"/>
  <c r="K357" i="12"/>
  <c r="L357" i="12"/>
  <c r="M357" i="12"/>
  <c r="N357" i="12"/>
  <c r="O357" i="12"/>
  <c r="P357" i="12"/>
  <c r="E358" i="12"/>
  <c r="F358" i="12"/>
  <c r="G358" i="12"/>
  <c r="H358" i="12"/>
  <c r="I358" i="12"/>
  <c r="J358" i="12"/>
  <c r="K358" i="12"/>
  <c r="L358" i="12"/>
  <c r="M358" i="12"/>
  <c r="N358" i="12"/>
  <c r="O358" i="12"/>
  <c r="P358" i="12"/>
  <c r="E359" i="12"/>
  <c r="F359" i="12"/>
  <c r="G359" i="12"/>
  <c r="H359" i="12"/>
  <c r="I359" i="12"/>
  <c r="J359" i="12"/>
  <c r="K359" i="12"/>
  <c r="L359" i="12"/>
  <c r="M359" i="12"/>
  <c r="N359" i="12"/>
  <c r="O359" i="12"/>
  <c r="P359" i="12"/>
  <c r="E360" i="12"/>
  <c r="F360" i="12"/>
  <c r="G360" i="12"/>
  <c r="H360" i="12"/>
  <c r="I360" i="12"/>
  <c r="J360" i="12"/>
  <c r="K360" i="12"/>
  <c r="L360" i="12"/>
  <c r="M360" i="12"/>
  <c r="N360" i="12"/>
  <c r="O360" i="12"/>
  <c r="P360" i="12"/>
  <c r="E361" i="12"/>
  <c r="F361" i="12"/>
  <c r="G361" i="12"/>
  <c r="H361" i="12"/>
  <c r="I361" i="12"/>
  <c r="J361" i="12"/>
  <c r="K361" i="12"/>
  <c r="L361" i="12"/>
  <c r="M361" i="12"/>
  <c r="N361" i="12"/>
  <c r="O361" i="12"/>
  <c r="P361" i="12"/>
  <c r="E362" i="12"/>
  <c r="F362" i="12"/>
  <c r="G362" i="12"/>
  <c r="H362" i="12"/>
  <c r="I362" i="12"/>
  <c r="J362" i="12"/>
  <c r="K362" i="12"/>
  <c r="L362" i="12"/>
  <c r="M362" i="12"/>
  <c r="N362" i="12"/>
  <c r="O362" i="12"/>
  <c r="P362" i="12"/>
  <c r="E363" i="12"/>
  <c r="F363" i="12"/>
  <c r="G363" i="12"/>
  <c r="H363" i="12"/>
  <c r="I363" i="12"/>
  <c r="J363" i="12"/>
  <c r="K363" i="12"/>
  <c r="L363" i="12"/>
  <c r="M363" i="12"/>
  <c r="N363" i="12"/>
  <c r="O363" i="12"/>
  <c r="P363" i="12"/>
  <c r="E364" i="12"/>
  <c r="F364" i="12"/>
  <c r="G364" i="12"/>
  <c r="H364" i="12"/>
  <c r="I364" i="12"/>
  <c r="J364" i="12"/>
  <c r="K364" i="12"/>
  <c r="L364" i="12"/>
  <c r="M364" i="12"/>
  <c r="N364" i="12"/>
  <c r="O364" i="12"/>
  <c r="P364" i="12"/>
  <c r="E365" i="12"/>
  <c r="F365" i="12"/>
  <c r="G365" i="12"/>
  <c r="H365" i="12"/>
  <c r="I365" i="12"/>
  <c r="J365" i="12"/>
  <c r="K365" i="12"/>
  <c r="L365" i="12"/>
  <c r="M365" i="12"/>
  <c r="N365" i="12"/>
  <c r="O365" i="12"/>
  <c r="P365" i="12"/>
  <c r="E366" i="12"/>
  <c r="F366" i="12"/>
  <c r="G366" i="12"/>
  <c r="H366" i="12"/>
  <c r="I366" i="12"/>
  <c r="J366" i="12"/>
  <c r="K366" i="12"/>
  <c r="L366" i="12"/>
  <c r="M366" i="12"/>
  <c r="N366" i="12"/>
  <c r="O366" i="12"/>
  <c r="P366" i="12"/>
  <c r="E367" i="12"/>
  <c r="F367" i="12"/>
  <c r="G367" i="12"/>
  <c r="H367" i="12"/>
  <c r="I367" i="12"/>
  <c r="J367" i="12"/>
  <c r="K367" i="12"/>
  <c r="L367" i="12"/>
  <c r="M367" i="12"/>
  <c r="N367" i="12"/>
  <c r="O367" i="12"/>
  <c r="P367" i="12"/>
  <c r="E368" i="12"/>
  <c r="F368" i="12"/>
  <c r="G368" i="12"/>
  <c r="H368" i="12"/>
  <c r="I368" i="12"/>
  <c r="J368" i="12"/>
  <c r="K368" i="12"/>
  <c r="L368" i="12"/>
  <c r="M368" i="12"/>
  <c r="N368" i="12"/>
  <c r="O368" i="12"/>
  <c r="P368" i="12"/>
  <c r="E369" i="12"/>
  <c r="F369" i="12"/>
  <c r="G369" i="12"/>
  <c r="H369" i="12"/>
  <c r="I369" i="12"/>
  <c r="J369" i="12"/>
  <c r="K369" i="12"/>
  <c r="L369" i="12"/>
  <c r="M369" i="12"/>
  <c r="N369" i="12"/>
  <c r="O369" i="12"/>
  <c r="P369" i="12"/>
  <c r="E370" i="12"/>
  <c r="F370" i="12"/>
  <c r="G370" i="12"/>
  <c r="H370" i="12"/>
  <c r="I370" i="12"/>
  <c r="J370" i="12"/>
  <c r="K370" i="12"/>
  <c r="L370" i="12"/>
  <c r="M370" i="12"/>
  <c r="N370" i="12"/>
  <c r="O370" i="12"/>
  <c r="P370" i="12"/>
  <c r="E371" i="12"/>
  <c r="F371" i="12"/>
  <c r="G371" i="12"/>
  <c r="H371" i="12"/>
  <c r="I371" i="12"/>
  <c r="J371" i="12"/>
  <c r="K371" i="12"/>
  <c r="L371" i="12"/>
  <c r="M371" i="12"/>
  <c r="N371" i="12"/>
  <c r="O371" i="12"/>
  <c r="P371" i="12"/>
  <c r="E372" i="12"/>
  <c r="F372" i="12"/>
  <c r="G372" i="12"/>
  <c r="H372" i="12"/>
  <c r="I372" i="12"/>
  <c r="J372" i="12"/>
  <c r="K372" i="12"/>
  <c r="L372" i="12"/>
  <c r="M372" i="12"/>
  <c r="N372" i="12"/>
  <c r="O372" i="12"/>
  <c r="P372" i="12"/>
  <c r="E373" i="12"/>
  <c r="F373" i="12"/>
  <c r="G373" i="12"/>
  <c r="H373" i="12"/>
  <c r="I373" i="12"/>
  <c r="J373" i="12"/>
  <c r="K373" i="12"/>
  <c r="L373" i="12"/>
  <c r="M373" i="12"/>
  <c r="N373" i="12"/>
  <c r="O373" i="12"/>
  <c r="P373" i="12"/>
  <c r="E374" i="12"/>
  <c r="F374" i="12"/>
  <c r="G374" i="12"/>
  <c r="H374" i="12"/>
  <c r="I374" i="12"/>
  <c r="J374" i="12"/>
  <c r="K374" i="12"/>
  <c r="L374" i="12"/>
  <c r="M374" i="12"/>
  <c r="N374" i="12"/>
  <c r="O374" i="12"/>
  <c r="P374" i="12"/>
  <c r="E375" i="12"/>
  <c r="F375" i="12"/>
  <c r="G375" i="12"/>
  <c r="H375" i="12"/>
  <c r="I375" i="12"/>
  <c r="J375" i="12"/>
  <c r="K375" i="12"/>
  <c r="L375" i="12"/>
  <c r="M375" i="12"/>
  <c r="N375" i="12"/>
  <c r="O375" i="12"/>
  <c r="P375" i="12"/>
  <c r="E376" i="12"/>
  <c r="F376" i="12"/>
  <c r="G376" i="12"/>
  <c r="H376" i="12"/>
  <c r="I376" i="12"/>
  <c r="J376" i="12"/>
  <c r="K376" i="12"/>
  <c r="L376" i="12"/>
  <c r="M376" i="12"/>
  <c r="N376" i="12"/>
  <c r="O376" i="12"/>
  <c r="P376" i="12"/>
  <c r="E377" i="12"/>
  <c r="F377" i="12"/>
  <c r="G377" i="12"/>
  <c r="H377" i="12"/>
  <c r="I377" i="12"/>
  <c r="J377" i="12"/>
  <c r="K377" i="12"/>
  <c r="L377" i="12"/>
  <c r="M377" i="12"/>
  <c r="N377" i="12"/>
  <c r="O377" i="12"/>
  <c r="P377" i="12"/>
  <c r="E378" i="12"/>
  <c r="F378" i="12"/>
  <c r="G378" i="12"/>
  <c r="H378" i="12"/>
  <c r="I378" i="12"/>
  <c r="J378" i="12"/>
  <c r="K378" i="12"/>
  <c r="L378" i="12"/>
  <c r="M378" i="12"/>
  <c r="N378" i="12"/>
  <c r="O378" i="12"/>
  <c r="P378" i="12"/>
  <c r="E379" i="12"/>
  <c r="F379" i="12"/>
  <c r="G379" i="12"/>
  <c r="H379" i="12"/>
  <c r="I379" i="12"/>
  <c r="J379" i="12"/>
  <c r="K379" i="12"/>
  <c r="L379" i="12"/>
  <c r="M379" i="12"/>
  <c r="N379" i="12"/>
  <c r="O379" i="12"/>
  <c r="P379" i="12"/>
  <c r="E380" i="12"/>
  <c r="F380" i="12"/>
  <c r="G380" i="12"/>
  <c r="H380" i="12"/>
  <c r="I380" i="12"/>
  <c r="J380" i="12"/>
  <c r="K380" i="12"/>
  <c r="L380" i="12"/>
  <c r="M380" i="12"/>
  <c r="N380" i="12"/>
  <c r="O380" i="12"/>
  <c r="P380" i="12"/>
  <c r="E381" i="12"/>
  <c r="F381" i="12"/>
  <c r="G381" i="12"/>
  <c r="H381" i="12"/>
  <c r="I381" i="12"/>
  <c r="J381" i="12"/>
  <c r="K381" i="12"/>
  <c r="L381" i="12"/>
  <c r="M381" i="12"/>
  <c r="N381" i="12"/>
  <c r="O381" i="12"/>
  <c r="P381" i="12"/>
  <c r="E382" i="12"/>
  <c r="F382" i="12"/>
  <c r="G382" i="12"/>
  <c r="H382" i="12"/>
  <c r="I382" i="12"/>
  <c r="J382" i="12"/>
  <c r="K382" i="12"/>
  <c r="L382" i="12"/>
  <c r="M382" i="12"/>
  <c r="N382" i="12"/>
  <c r="O382" i="12"/>
  <c r="P382" i="12"/>
  <c r="E383" i="12"/>
  <c r="F383" i="12"/>
  <c r="G383" i="12"/>
  <c r="H383" i="12"/>
  <c r="I383" i="12"/>
  <c r="J383" i="12"/>
  <c r="K383" i="12"/>
  <c r="L383" i="12"/>
  <c r="M383" i="12"/>
  <c r="N383" i="12"/>
  <c r="O383" i="12"/>
  <c r="P383" i="12"/>
  <c r="E384" i="12"/>
  <c r="F384" i="12"/>
  <c r="G384" i="12"/>
  <c r="H384" i="12"/>
  <c r="I384" i="12"/>
  <c r="J384" i="12"/>
  <c r="K384" i="12"/>
  <c r="L384" i="12"/>
  <c r="M384" i="12"/>
  <c r="N384" i="12"/>
  <c r="O384" i="12"/>
  <c r="P384" i="12"/>
  <c r="F385" i="12"/>
  <c r="G385" i="12"/>
  <c r="H385" i="12"/>
  <c r="I385" i="12"/>
  <c r="J385" i="12"/>
  <c r="K385" i="12"/>
  <c r="L385" i="12"/>
  <c r="M385" i="12"/>
  <c r="N385" i="12"/>
  <c r="O385" i="12"/>
  <c r="P385" i="12"/>
  <c r="E386" i="12"/>
  <c r="F386" i="12"/>
  <c r="G386" i="12"/>
  <c r="H386" i="12"/>
  <c r="I386" i="12"/>
  <c r="J386" i="12"/>
  <c r="K386" i="12"/>
  <c r="L386" i="12"/>
  <c r="M386" i="12"/>
  <c r="N386" i="12"/>
  <c r="O386" i="12"/>
  <c r="P386" i="12"/>
  <c r="E387" i="12"/>
  <c r="F387" i="12"/>
  <c r="G387" i="12"/>
  <c r="H387" i="12"/>
  <c r="I387" i="12"/>
  <c r="J387" i="12"/>
  <c r="K387" i="12"/>
  <c r="L387" i="12"/>
  <c r="M387" i="12"/>
  <c r="N387" i="12"/>
  <c r="O387" i="12"/>
  <c r="P387" i="12"/>
  <c r="E388" i="12"/>
  <c r="F388" i="12"/>
  <c r="G388" i="12"/>
  <c r="H388" i="12"/>
  <c r="I388" i="12"/>
  <c r="J388" i="12"/>
  <c r="K388" i="12"/>
  <c r="L388" i="12"/>
  <c r="M388" i="12"/>
  <c r="N388" i="12"/>
  <c r="O388" i="12"/>
  <c r="P388" i="12"/>
  <c r="E389" i="12"/>
  <c r="F389" i="12"/>
  <c r="G389" i="12"/>
  <c r="H389" i="12"/>
  <c r="I389" i="12"/>
  <c r="J389" i="12"/>
  <c r="K389" i="12"/>
  <c r="L389" i="12"/>
  <c r="M389" i="12"/>
  <c r="N389" i="12"/>
  <c r="O389" i="12"/>
  <c r="P389" i="12"/>
  <c r="E390" i="12"/>
  <c r="F390" i="12"/>
  <c r="G390" i="12"/>
  <c r="H390" i="12"/>
  <c r="I390" i="12"/>
  <c r="J390" i="12"/>
  <c r="K390" i="12"/>
  <c r="L390" i="12"/>
  <c r="M390" i="12"/>
  <c r="N390" i="12"/>
  <c r="O390" i="12"/>
  <c r="P390" i="12"/>
  <c r="E391" i="12"/>
  <c r="F391" i="12"/>
  <c r="G391" i="12"/>
  <c r="H391" i="12"/>
  <c r="I391" i="12"/>
  <c r="J391" i="12"/>
  <c r="K391" i="12"/>
  <c r="L391" i="12"/>
  <c r="M391" i="12"/>
  <c r="N391" i="12"/>
  <c r="O391" i="12"/>
  <c r="P391" i="12"/>
  <c r="E392" i="12"/>
  <c r="F392" i="12"/>
  <c r="G392" i="12"/>
  <c r="H392" i="12"/>
  <c r="I392" i="12"/>
  <c r="J392" i="12"/>
  <c r="K392" i="12"/>
  <c r="L392" i="12"/>
  <c r="M392" i="12"/>
  <c r="N392" i="12"/>
  <c r="O392" i="12"/>
  <c r="P392" i="12"/>
  <c r="P355" i="8"/>
  <c r="N355" i="8" s="1"/>
  <c r="O355" i="8"/>
  <c r="P354" i="8"/>
  <c r="O354" i="8"/>
  <c r="N354" i="8" s="1"/>
  <c r="P353" i="8"/>
  <c r="O353" i="8"/>
  <c r="N353" i="8" s="1"/>
  <c r="P352" i="8"/>
  <c r="O352" i="8"/>
  <c r="N352" i="8"/>
  <c r="M355" i="8"/>
  <c r="L355" i="8"/>
  <c r="K355" i="8" s="1"/>
  <c r="M354" i="8"/>
  <c r="K354" i="8" s="1"/>
  <c r="L354" i="8"/>
  <c r="M353" i="8"/>
  <c r="L353" i="8"/>
  <c r="K353" i="8" s="1"/>
  <c r="M352" i="8"/>
  <c r="L352" i="8"/>
  <c r="K352" i="8"/>
  <c r="J355" i="8"/>
  <c r="I355" i="8"/>
  <c r="H355" i="8" s="1"/>
  <c r="J354" i="8"/>
  <c r="H354" i="8" s="1"/>
  <c r="I354" i="8"/>
  <c r="J353" i="8"/>
  <c r="I353" i="8"/>
  <c r="H353" i="8" s="1"/>
  <c r="J352" i="8"/>
  <c r="I352" i="8"/>
  <c r="H352" i="8"/>
  <c r="H352" i="12" s="1"/>
  <c r="F353" i="8"/>
  <c r="G353" i="8"/>
  <c r="F354" i="8"/>
  <c r="G354" i="8"/>
  <c r="E354" i="8" s="1"/>
  <c r="F355" i="8"/>
  <c r="G355" i="8"/>
  <c r="E355" i="8" s="1"/>
  <c r="E353" i="8"/>
  <c r="N355" i="10"/>
  <c r="N354" i="10"/>
  <c r="N353" i="10"/>
  <c r="N352" i="10"/>
  <c r="K355" i="10"/>
  <c r="K354" i="10"/>
  <c r="K353" i="10"/>
  <c r="K352" i="10"/>
  <c r="H355" i="10"/>
  <c r="H354" i="10"/>
  <c r="H353" i="10"/>
  <c r="H352" i="10"/>
  <c r="E353" i="10"/>
  <c r="E354" i="10"/>
  <c r="E355" i="10"/>
  <c r="P355" i="10"/>
  <c r="O355" i="10"/>
  <c r="P354" i="10"/>
  <c r="O354" i="10"/>
  <c r="P353" i="10"/>
  <c r="O353" i="10"/>
  <c r="P352" i="10"/>
  <c r="O352" i="10"/>
  <c r="M355" i="10"/>
  <c r="L355" i="10"/>
  <c r="M354" i="10"/>
  <c r="L354" i="10"/>
  <c r="M353" i="10"/>
  <c r="L353" i="10"/>
  <c r="M352" i="10"/>
  <c r="L352" i="10"/>
  <c r="J355" i="10"/>
  <c r="I355" i="10"/>
  <c r="J354" i="10"/>
  <c r="I354" i="10"/>
  <c r="J353" i="10"/>
  <c r="I353" i="10"/>
  <c r="J352" i="10"/>
  <c r="I352" i="10"/>
  <c r="F353" i="10"/>
  <c r="G353" i="10"/>
  <c r="F354" i="10"/>
  <c r="G354" i="10"/>
  <c r="F355" i="10"/>
  <c r="G355" i="10"/>
  <c r="G352" i="10"/>
  <c r="F352" i="10"/>
  <c r="G352" i="8"/>
  <c r="F352" i="8"/>
  <c r="F352" i="12" s="1"/>
  <c r="N388" i="8"/>
  <c r="K388" i="8"/>
  <c r="H388" i="8"/>
  <c r="E388" i="8"/>
  <c r="N387" i="8"/>
  <c r="K387" i="8"/>
  <c r="H387" i="8"/>
  <c r="E387" i="8"/>
  <c r="P386" i="8"/>
  <c r="O386" i="8"/>
  <c r="N386" i="8" s="1"/>
  <c r="M386" i="8"/>
  <c r="L386" i="8"/>
  <c r="K386" i="8" s="1"/>
  <c r="J386" i="8"/>
  <c r="I386" i="8"/>
  <c r="H386" i="8" s="1"/>
  <c r="G386" i="8"/>
  <c r="F386" i="8"/>
  <c r="E386" i="8"/>
  <c r="N385" i="8"/>
  <c r="K385" i="8"/>
  <c r="H385" i="8"/>
  <c r="E385" i="8"/>
  <c r="E385" i="12" s="1"/>
  <c r="N392" i="10"/>
  <c r="K392" i="10"/>
  <c r="H392" i="10"/>
  <c r="E392" i="10"/>
  <c r="N391" i="10"/>
  <c r="K391" i="10"/>
  <c r="H391" i="10"/>
  <c r="E391" i="10"/>
  <c r="P390" i="10"/>
  <c r="O390" i="10"/>
  <c r="N390" i="10" s="1"/>
  <c r="M390" i="10"/>
  <c r="K390" i="10" s="1"/>
  <c r="L390" i="10"/>
  <c r="J390" i="10"/>
  <c r="I390" i="10"/>
  <c r="H390" i="10" s="1"/>
  <c r="G390" i="10"/>
  <c r="F390" i="10"/>
  <c r="E390" i="10"/>
  <c r="N389" i="10"/>
  <c r="K389" i="10"/>
  <c r="H389" i="10"/>
  <c r="E389" i="10"/>
  <c r="N202" i="8"/>
  <c r="K202" i="8"/>
  <c r="H202" i="8"/>
  <c r="E202" i="8"/>
  <c r="N193" i="8"/>
  <c r="K193" i="8"/>
  <c r="H193" i="8"/>
  <c r="E193" i="8"/>
  <c r="N172" i="8"/>
  <c r="K172" i="8"/>
  <c r="H172" i="8"/>
  <c r="E172" i="8"/>
  <c r="N171" i="8"/>
  <c r="K171" i="8"/>
  <c r="H171" i="8"/>
  <c r="E171" i="8"/>
  <c r="N156" i="8"/>
  <c r="K156" i="8"/>
  <c r="H156" i="8"/>
  <c r="E156" i="8"/>
  <c r="O207" i="10"/>
  <c r="P166" i="10"/>
  <c r="O166" i="10"/>
  <c r="M166" i="10"/>
  <c r="L166" i="10"/>
  <c r="J166" i="10"/>
  <c r="I166" i="10"/>
  <c r="G166" i="10"/>
  <c r="F166" i="10"/>
  <c r="N171" i="10" l="1"/>
  <c r="N172" i="10"/>
  <c r="N173" i="10"/>
  <c r="K171" i="10"/>
  <c r="K172" i="10"/>
  <c r="K173" i="10"/>
  <c r="H171" i="10"/>
  <c r="H172" i="10"/>
  <c r="H173" i="10"/>
  <c r="E171" i="10"/>
  <c r="E172" i="10"/>
  <c r="N156" i="10"/>
  <c r="K156" i="10"/>
  <c r="H156" i="10"/>
  <c r="P146" i="10"/>
  <c r="O146" i="10"/>
  <c r="M146" i="10"/>
  <c r="L146" i="10"/>
  <c r="J146" i="10"/>
  <c r="I146" i="10"/>
  <c r="G146" i="10"/>
  <c r="F146" i="10"/>
  <c r="E156" i="10"/>
  <c r="O134" i="10"/>
  <c r="O135" i="10"/>
  <c r="O136" i="10"/>
  <c r="O240" i="8"/>
  <c r="O134" i="8" s="1"/>
  <c r="N233" i="8"/>
  <c r="E233" i="8"/>
  <c r="H233" i="8"/>
  <c r="K233" i="8"/>
  <c r="O224" i="8"/>
  <c r="P134" i="8"/>
  <c r="P133" i="8"/>
  <c r="O133" i="8"/>
  <c r="O39" i="8" l="1"/>
  <c r="L39" i="8"/>
  <c r="I39" i="8"/>
  <c r="F39" i="8"/>
  <c r="O370" i="8" l="1"/>
  <c r="O370" i="10"/>
  <c r="F370" i="10"/>
  <c r="N384" i="10"/>
  <c r="K384" i="10"/>
  <c r="H384" i="10"/>
  <c r="E384" i="10"/>
  <c r="N383" i="10"/>
  <c r="K383" i="10"/>
  <c r="H383" i="10"/>
  <c r="E383" i="10"/>
  <c r="P382" i="10"/>
  <c r="O382" i="10"/>
  <c r="M382" i="10"/>
  <c r="L382" i="10"/>
  <c r="J382" i="10"/>
  <c r="I382" i="10"/>
  <c r="G382" i="10"/>
  <c r="F382" i="10"/>
  <c r="N381" i="10"/>
  <c r="K381" i="10"/>
  <c r="H381" i="10"/>
  <c r="E381" i="10"/>
  <c r="N380" i="10"/>
  <c r="K380" i="10"/>
  <c r="H380" i="10"/>
  <c r="E380" i="10"/>
  <c r="N379" i="10"/>
  <c r="K379" i="10"/>
  <c r="H379" i="10"/>
  <c r="E379" i="10"/>
  <c r="N378" i="10"/>
  <c r="K378" i="10"/>
  <c r="H378" i="10"/>
  <c r="E378" i="10"/>
  <c r="N377" i="10"/>
  <c r="K377" i="10"/>
  <c r="H377" i="10"/>
  <c r="E377" i="10"/>
  <c r="N376" i="10"/>
  <c r="K376" i="10"/>
  <c r="H376" i="10"/>
  <c r="E376" i="10"/>
  <c r="N375" i="10"/>
  <c r="K375" i="10"/>
  <c r="H375" i="10"/>
  <c r="E375" i="10"/>
  <c r="N374" i="10"/>
  <c r="K374" i="10"/>
  <c r="H374" i="10"/>
  <c r="E374" i="10"/>
  <c r="N373" i="10"/>
  <c r="K373" i="10"/>
  <c r="H373" i="10"/>
  <c r="E373" i="10"/>
  <c r="N372" i="10"/>
  <c r="K372" i="10"/>
  <c r="H372" i="10"/>
  <c r="E372" i="10"/>
  <c r="N371" i="10"/>
  <c r="K371" i="10"/>
  <c r="H371" i="10"/>
  <c r="E371" i="10"/>
  <c r="P370" i="10"/>
  <c r="N370" i="10" s="1"/>
  <c r="M370" i="10"/>
  <c r="M366" i="10" s="1"/>
  <c r="L370" i="10"/>
  <c r="L366" i="10" s="1"/>
  <c r="J370" i="10"/>
  <c r="I370" i="10"/>
  <c r="I366" i="10" s="1"/>
  <c r="G370" i="10"/>
  <c r="N369" i="10"/>
  <c r="K369" i="10"/>
  <c r="H369" i="10"/>
  <c r="E369" i="10"/>
  <c r="N368" i="10"/>
  <c r="K368" i="10"/>
  <c r="H368" i="10"/>
  <c r="E368" i="10"/>
  <c r="P367" i="10"/>
  <c r="O367" i="10"/>
  <c r="M367" i="10"/>
  <c r="L367" i="10"/>
  <c r="J367" i="10"/>
  <c r="I367" i="10"/>
  <c r="G367" i="10"/>
  <c r="F367" i="10"/>
  <c r="O366" i="10"/>
  <c r="G366" i="10"/>
  <c r="F366" i="10"/>
  <c r="N365" i="10"/>
  <c r="K365" i="10"/>
  <c r="H365" i="10"/>
  <c r="E365" i="10"/>
  <c r="N364" i="10"/>
  <c r="K364" i="10"/>
  <c r="H364" i="10"/>
  <c r="E364" i="10"/>
  <c r="N363" i="10"/>
  <c r="K363" i="10"/>
  <c r="H363" i="10"/>
  <c r="E363" i="10"/>
  <c r="N362" i="10"/>
  <c r="K362" i="10"/>
  <c r="H362" i="10"/>
  <c r="E362" i="10"/>
  <c r="P361" i="10"/>
  <c r="O361" i="10"/>
  <c r="M361" i="10"/>
  <c r="L361" i="10"/>
  <c r="J361" i="10"/>
  <c r="I361" i="10"/>
  <c r="G361" i="10"/>
  <c r="F361" i="10"/>
  <c r="P360" i="10"/>
  <c r="O360" i="10"/>
  <c r="M360" i="10"/>
  <c r="L360" i="10"/>
  <c r="J360" i="10"/>
  <c r="I360" i="10"/>
  <c r="G360" i="10"/>
  <c r="F360" i="10"/>
  <c r="N359" i="10"/>
  <c r="K359" i="10"/>
  <c r="H359" i="10"/>
  <c r="E359" i="10"/>
  <c r="N358" i="10"/>
  <c r="K358" i="10"/>
  <c r="H358" i="10"/>
  <c r="E358" i="10"/>
  <c r="P357" i="10"/>
  <c r="O357" i="10"/>
  <c r="M357" i="10"/>
  <c r="L357" i="10"/>
  <c r="J357" i="10"/>
  <c r="I357" i="10"/>
  <c r="G357" i="10"/>
  <c r="F357" i="10"/>
  <c r="N356" i="10"/>
  <c r="K356" i="10"/>
  <c r="H356" i="10"/>
  <c r="E356" i="10"/>
  <c r="N384" i="8"/>
  <c r="K384" i="8"/>
  <c r="H384" i="8"/>
  <c r="E384" i="8"/>
  <c r="N383" i="8"/>
  <c r="K383" i="8"/>
  <c r="H383" i="8"/>
  <c r="E383" i="8"/>
  <c r="P382" i="8"/>
  <c r="O382" i="8"/>
  <c r="M382" i="8"/>
  <c r="L382" i="8"/>
  <c r="J382" i="8"/>
  <c r="I382" i="8"/>
  <c r="G382" i="8"/>
  <c r="F382" i="8"/>
  <c r="N381" i="8"/>
  <c r="K381" i="8"/>
  <c r="H381" i="8"/>
  <c r="E381" i="8"/>
  <c r="H361" i="10" l="1"/>
  <c r="E382" i="8"/>
  <c r="K382" i="8"/>
  <c r="N382" i="8"/>
  <c r="N361" i="10"/>
  <c r="H370" i="10"/>
  <c r="P366" i="10"/>
  <c r="H360" i="10"/>
  <c r="E357" i="10"/>
  <c r="K357" i="10"/>
  <c r="J366" i="10"/>
  <c r="E367" i="10"/>
  <c r="K367" i="10"/>
  <c r="E382" i="10"/>
  <c r="E370" i="10"/>
  <c r="H357" i="10"/>
  <c r="K361" i="10"/>
  <c r="E366" i="10"/>
  <c r="H367" i="10"/>
  <c r="H382" i="10"/>
  <c r="N382" i="10"/>
  <c r="N366" i="10"/>
  <c r="K382" i="10"/>
  <c r="E360" i="10"/>
  <c r="N360" i="10"/>
  <c r="N357" i="10"/>
  <c r="K366" i="10"/>
  <c r="N367" i="10"/>
  <c r="K360" i="10"/>
  <c r="E361" i="10"/>
  <c r="K370" i="10"/>
  <c r="H382" i="8"/>
  <c r="O347" i="8"/>
  <c r="L347" i="8"/>
  <c r="I347" i="8"/>
  <c r="F347" i="8"/>
  <c r="H366" i="10" l="1"/>
  <c r="E352" i="10"/>
  <c r="O76" i="10"/>
  <c r="K388" i="10" l="1"/>
  <c r="H388" i="10"/>
  <c r="E388" i="10"/>
  <c r="K387" i="10"/>
  <c r="H387" i="10"/>
  <c r="E387" i="10"/>
  <c r="M386" i="10"/>
  <c r="L386" i="10"/>
  <c r="K386" i="10" s="1"/>
  <c r="J386" i="10"/>
  <c r="I386" i="10"/>
  <c r="H386" i="10" s="1"/>
  <c r="G386" i="10"/>
  <c r="F386" i="10"/>
  <c r="E386" i="10" s="1"/>
  <c r="M385" i="10"/>
  <c r="K385" i="10" s="1"/>
  <c r="J385" i="10"/>
  <c r="H385" i="10" s="1"/>
  <c r="G385" i="10"/>
  <c r="E385" i="10" s="1"/>
  <c r="N351" i="10"/>
  <c r="K351" i="10"/>
  <c r="H351" i="10"/>
  <c r="E351" i="10"/>
  <c r="N350" i="10"/>
  <c r="K350" i="10"/>
  <c r="H350" i="10"/>
  <c r="E350" i="10"/>
  <c r="N349" i="10"/>
  <c r="K349" i="10"/>
  <c r="K349" i="12" s="1"/>
  <c r="H349" i="10"/>
  <c r="H349" i="12" s="1"/>
  <c r="E349" i="10"/>
  <c r="E349" i="12" s="1"/>
  <c r="N348" i="10"/>
  <c r="K348" i="10"/>
  <c r="H348" i="10"/>
  <c r="E348" i="10"/>
  <c r="N347" i="10"/>
  <c r="N347" i="12" s="1"/>
  <c r="E347" i="10"/>
  <c r="E347" i="12" s="1"/>
  <c r="N346" i="10"/>
  <c r="K346" i="10"/>
  <c r="H346" i="10"/>
  <c r="E346" i="10"/>
  <c r="P345" i="10"/>
  <c r="O345" i="10"/>
  <c r="O345" i="12" s="1"/>
  <c r="M345" i="10"/>
  <c r="J345" i="10"/>
  <c r="G345" i="10"/>
  <c r="F345" i="10"/>
  <c r="F345" i="12" s="1"/>
  <c r="P344" i="10"/>
  <c r="O344" i="10"/>
  <c r="M344" i="10"/>
  <c r="M343" i="10" s="1"/>
  <c r="K343" i="10" s="1"/>
  <c r="L344" i="10"/>
  <c r="L344" i="12" s="1"/>
  <c r="J344" i="10"/>
  <c r="J343" i="10" s="1"/>
  <c r="I344" i="10"/>
  <c r="I344" i="12" s="1"/>
  <c r="G344" i="10"/>
  <c r="G343" i="10" s="1"/>
  <c r="G339" i="10" s="1"/>
  <c r="F344" i="10"/>
  <c r="F344" i="12" s="1"/>
  <c r="N342" i="10"/>
  <c r="K342" i="10"/>
  <c r="H342" i="10"/>
  <c r="E342" i="10"/>
  <c r="N341" i="10"/>
  <c r="K341" i="10"/>
  <c r="H341" i="10"/>
  <c r="E341" i="10"/>
  <c r="P340" i="10"/>
  <c r="O340" i="10"/>
  <c r="M340" i="10"/>
  <c r="L340" i="10"/>
  <c r="J340" i="10"/>
  <c r="I340" i="10"/>
  <c r="G340" i="10"/>
  <c r="F340" i="10"/>
  <c r="O339" i="10"/>
  <c r="L339" i="10"/>
  <c r="I339" i="10"/>
  <c r="F339" i="10"/>
  <c r="N338" i="10"/>
  <c r="K338" i="10"/>
  <c r="H338" i="10"/>
  <c r="E338" i="10"/>
  <c r="N337" i="10"/>
  <c r="K337" i="10"/>
  <c r="H337" i="10"/>
  <c r="E337" i="10"/>
  <c r="N336" i="10"/>
  <c r="K336" i="10"/>
  <c r="H336" i="10"/>
  <c r="E336" i="10"/>
  <c r="P335" i="10"/>
  <c r="O335" i="10"/>
  <c r="M335" i="10"/>
  <c r="L335" i="10"/>
  <c r="J335" i="10"/>
  <c r="I335" i="10"/>
  <c r="G335" i="10"/>
  <c r="F335" i="10"/>
  <c r="P334" i="10"/>
  <c r="O334" i="10"/>
  <c r="M334" i="10"/>
  <c r="L334" i="10"/>
  <c r="J334" i="10"/>
  <c r="I334" i="10"/>
  <c r="G334" i="10"/>
  <c r="F334" i="10"/>
  <c r="N333" i="10"/>
  <c r="K333" i="10"/>
  <c r="H333" i="10"/>
  <c r="E333" i="10"/>
  <c r="N332" i="10"/>
  <c r="K332" i="10"/>
  <c r="H332" i="10"/>
  <c r="E332" i="10"/>
  <c r="N331" i="10"/>
  <c r="K331" i="10"/>
  <c r="H331" i="10"/>
  <c r="E331" i="10"/>
  <c r="P330" i="10"/>
  <c r="O330" i="10"/>
  <c r="M330" i="10"/>
  <c r="L330" i="10"/>
  <c r="J330" i="10"/>
  <c r="I330" i="10"/>
  <c r="G330" i="10"/>
  <c r="F330" i="10"/>
  <c r="O329" i="10"/>
  <c r="N329" i="10" s="1"/>
  <c r="L329" i="10"/>
  <c r="K329" i="10" s="1"/>
  <c r="I329" i="10"/>
  <c r="H329" i="10" s="1"/>
  <c r="F329" i="10"/>
  <c r="E329" i="10" s="1"/>
  <c r="N328" i="10"/>
  <c r="K328" i="10"/>
  <c r="H328" i="10"/>
  <c r="E328" i="10"/>
  <c r="N327" i="10"/>
  <c r="K327" i="10"/>
  <c r="H327" i="10"/>
  <c r="E327" i="10"/>
  <c r="N326" i="10"/>
  <c r="K326" i="10"/>
  <c r="H326" i="10"/>
  <c r="E326" i="10"/>
  <c r="N325" i="10"/>
  <c r="K325" i="10"/>
  <c r="H325" i="10"/>
  <c r="E325" i="10"/>
  <c r="P324" i="10"/>
  <c r="O324" i="10"/>
  <c r="M324" i="10"/>
  <c r="L324" i="10"/>
  <c r="J324" i="10"/>
  <c r="I324" i="10"/>
  <c r="G324" i="10"/>
  <c r="F324" i="10"/>
  <c r="P323" i="10"/>
  <c r="O323" i="10"/>
  <c r="M323" i="10"/>
  <c r="L323" i="10"/>
  <c r="J323" i="10"/>
  <c r="I323" i="10"/>
  <c r="G323" i="10"/>
  <c r="F323" i="10"/>
  <c r="E323" i="10" s="1"/>
  <c r="N322" i="10"/>
  <c r="K322" i="10"/>
  <c r="H322" i="10"/>
  <c r="E322" i="10"/>
  <c r="N321" i="10"/>
  <c r="K321" i="10"/>
  <c r="H321" i="10"/>
  <c r="E321" i="10"/>
  <c r="N320" i="10"/>
  <c r="K320" i="10"/>
  <c r="H320" i="10"/>
  <c r="E320" i="10"/>
  <c r="N319" i="10"/>
  <c r="K319" i="10"/>
  <c r="H319" i="10"/>
  <c r="E319" i="10"/>
  <c r="P318" i="10"/>
  <c r="O318" i="10"/>
  <c r="M318" i="10"/>
  <c r="L318" i="10"/>
  <c r="K318" i="10" s="1"/>
  <c r="J318" i="10"/>
  <c r="I318" i="10"/>
  <c r="G318" i="10"/>
  <c r="F318" i="10"/>
  <c r="P317" i="10"/>
  <c r="O317" i="10"/>
  <c r="M317" i="10"/>
  <c r="L317" i="10"/>
  <c r="J317" i="10"/>
  <c r="I317" i="10"/>
  <c r="G317" i="10"/>
  <c r="F317" i="10"/>
  <c r="N316" i="10"/>
  <c r="N316" i="12" s="1"/>
  <c r="K316" i="10"/>
  <c r="H316" i="10"/>
  <c r="E316" i="10"/>
  <c r="N315" i="10"/>
  <c r="N315" i="12" s="1"/>
  <c r="K315" i="10"/>
  <c r="K315" i="12" s="1"/>
  <c r="H315" i="10"/>
  <c r="H315" i="12" s="1"/>
  <c r="E315" i="10"/>
  <c r="E315" i="12" s="1"/>
  <c r="N314" i="10"/>
  <c r="N314" i="12" s="1"/>
  <c r="K314" i="10"/>
  <c r="K314" i="12" s="1"/>
  <c r="H314" i="10"/>
  <c r="H314" i="12" s="1"/>
  <c r="E314" i="10"/>
  <c r="E314" i="12" s="1"/>
  <c r="N313" i="10"/>
  <c r="N313" i="12" s="1"/>
  <c r="K313" i="10"/>
  <c r="K313" i="12" s="1"/>
  <c r="H313" i="10"/>
  <c r="H313" i="12" s="1"/>
  <c r="E313" i="10"/>
  <c r="E313" i="12" s="1"/>
  <c r="N312" i="10"/>
  <c r="K312" i="10"/>
  <c r="H312" i="10"/>
  <c r="E312" i="10"/>
  <c r="N311" i="10"/>
  <c r="K311" i="10"/>
  <c r="H311" i="10"/>
  <c r="E311" i="10"/>
  <c r="N310" i="10"/>
  <c r="K310" i="10"/>
  <c r="H310" i="10"/>
  <c r="E310" i="10"/>
  <c r="P309" i="10"/>
  <c r="O309" i="10"/>
  <c r="M309" i="10"/>
  <c r="L309" i="10"/>
  <c r="J309" i="10"/>
  <c r="I309" i="10"/>
  <c r="G309" i="10"/>
  <c r="F309" i="10"/>
  <c r="P308" i="10"/>
  <c r="O308" i="10"/>
  <c r="O308" i="12" s="1"/>
  <c r="M308" i="10"/>
  <c r="L308" i="10"/>
  <c r="L308" i="12" s="1"/>
  <c r="J308" i="10"/>
  <c r="I308" i="10"/>
  <c r="I308" i="12" s="1"/>
  <c r="G308" i="10"/>
  <c r="F308" i="10"/>
  <c r="F308" i="12" s="1"/>
  <c r="N307" i="10"/>
  <c r="K307" i="10"/>
  <c r="H307" i="10"/>
  <c r="E307" i="10"/>
  <c r="N306" i="10"/>
  <c r="K306" i="10"/>
  <c r="H306" i="10"/>
  <c r="E306" i="10"/>
  <c r="N305" i="10"/>
  <c r="L303" i="10"/>
  <c r="I248" i="10"/>
  <c r="I246" i="10" s="1"/>
  <c r="E305" i="10"/>
  <c r="N304" i="10"/>
  <c r="K304" i="10"/>
  <c r="H304" i="10"/>
  <c r="E304" i="10"/>
  <c r="P303" i="10"/>
  <c r="O303" i="10"/>
  <c r="M303" i="10"/>
  <c r="J303" i="10"/>
  <c r="G303" i="10"/>
  <c r="P302" i="10"/>
  <c r="O302" i="10"/>
  <c r="M302" i="10"/>
  <c r="L302" i="10"/>
  <c r="J302" i="10"/>
  <c r="I302" i="10"/>
  <c r="G302" i="10"/>
  <c r="F302" i="10"/>
  <c r="N301" i="10"/>
  <c r="K301" i="10"/>
  <c r="H301" i="10"/>
  <c r="E301" i="10"/>
  <c r="N300" i="10"/>
  <c r="K300" i="10"/>
  <c r="H300" i="10"/>
  <c r="E300" i="10"/>
  <c r="N299" i="10"/>
  <c r="K299" i="10"/>
  <c r="H299" i="10"/>
  <c r="E299" i="10"/>
  <c r="N298" i="10"/>
  <c r="K298" i="10"/>
  <c r="H298" i="10"/>
  <c r="E298" i="10"/>
  <c r="N297" i="10"/>
  <c r="K297" i="10"/>
  <c r="H297" i="10"/>
  <c r="E297" i="10"/>
  <c r="N296" i="10"/>
  <c r="K296" i="10"/>
  <c r="H296" i="10"/>
  <c r="E296" i="10"/>
  <c r="N295" i="10"/>
  <c r="K295" i="10"/>
  <c r="H295" i="10"/>
  <c r="E295" i="10"/>
  <c r="P294" i="10"/>
  <c r="O294" i="10"/>
  <c r="M294" i="10"/>
  <c r="L294" i="10"/>
  <c r="J294" i="10"/>
  <c r="I294" i="10"/>
  <c r="G294" i="10"/>
  <c r="F294" i="10"/>
  <c r="P293" i="10"/>
  <c r="O293" i="10"/>
  <c r="M293" i="10"/>
  <c r="L293" i="10"/>
  <c r="J293" i="10"/>
  <c r="I293" i="10"/>
  <c r="G293" i="10"/>
  <c r="F293" i="10"/>
  <c r="N292" i="10"/>
  <c r="K292" i="10"/>
  <c r="H292" i="10"/>
  <c r="E292" i="10"/>
  <c r="E292" i="12" s="1"/>
  <c r="N291" i="10"/>
  <c r="K291" i="10"/>
  <c r="H291" i="10"/>
  <c r="H291" i="12" s="1"/>
  <c r="E291" i="10"/>
  <c r="E291" i="12" s="1"/>
  <c r="N290" i="10"/>
  <c r="N290" i="12" s="1"/>
  <c r="K290" i="10"/>
  <c r="K290" i="12" s="1"/>
  <c r="H290" i="10"/>
  <c r="H290" i="12" s="1"/>
  <c r="E290" i="10"/>
  <c r="E290" i="12" s="1"/>
  <c r="N289" i="10"/>
  <c r="K289" i="10"/>
  <c r="H289" i="10"/>
  <c r="H289" i="12" s="1"/>
  <c r="E289" i="10"/>
  <c r="E289" i="12" s="1"/>
  <c r="N288" i="10"/>
  <c r="K288" i="10"/>
  <c r="H288" i="10"/>
  <c r="E288" i="10"/>
  <c r="N287" i="10"/>
  <c r="K287" i="10"/>
  <c r="H287" i="10"/>
  <c r="E287" i="10"/>
  <c r="P286" i="10"/>
  <c r="O286" i="10"/>
  <c r="M286" i="10"/>
  <c r="L286" i="10"/>
  <c r="J286" i="10"/>
  <c r="I286" i="10"/>
  <c r="G286" i="10"/>
  <c r="F286" i="10"/>
  <c r="P285" i="10"/>
  <c r="O285" i="10"/>
  <c r="O285" i="12" s="1"/>
  <c r="M285" i="10"/>
  <c r="L285" i="10"/>
  <c r="L285" i="12" s="1"/>
  <c r="J285" i="10"/>
  <c r="I285" i="10"/>
  <c r="I285" i="12" s="1"/>
  <c r="G285" i="10"/>
  <c r="F285" i="10"/>
  <c r="F285" i="12" s="1"/>
  <c r="N284" i="10"/>
  <c r="K284" i="10"/>
  <c r="H284" i="10"/>
  <c r="E284" i="10"/>
  <c r="N283" i="10"/>
  <c r="K283" i="10"/>
  <c r="H283" i="10"/>
  <c r="E283" i="10"/>
  <c r="N282" i="10"/>
  <c r="K282" i="10"/>
  <c r="H282" i="10"/>
  <c r="E282" i="10"/>
  <c r="N281" i="10"/>
  <c r="K281" i="10"/>
  <c r="H281" i="10"/>
  <c r="E281" i="10"/>
  <c r="N280" i="10"/>
  <c r="K280" i="10"/>
  <c r="H280" i="10"/>
  <c r="E280" i="10"/>
  <c r="N279" i="10"/>
  <c r="K279" i="10"/>
  <c r="I279" i="10"/>
  <c r="E279" i="10"/>
  <c r="N278" i="10"/>
  <c r="K278" i="10"/>
  <c r="H278" i="10"/>
  <c r="E278" i="10"/>
  <c r="N277" i="10"/>
  <c r="K277" i="10"/>
  <c r="H277" i="10"/>
  <c r="E277" i="10"/>
  <c r="P276" i="10"/>
  <c r="O276" i="10"/>
  <c r="M276" i="10"/>
  <c r="L276" i="10"/>
  <c r="J276" i="10"/>
  <c r="I276" i="10"/>
  <c r="G276" i="10"/>
  <c r="F276" i="10"/>
  <c r="P275" i="10"/>
  <c r="O275" i="10"/>
  <c r="M275" i="10"/>
  <c r="L275" i="10"/>
  <c r="J275" i="10"/>
  <c r="G275" i="10"/>
  <c r="F275" i="10"/>
  <c r="N274" i="10"/>
  <c r="K274" i="10"/>
  <c r="H274" i="10"/>
  <c r="H274" i="12" s="1"/>
  <c r="E274" i="10"/>
  <c r="N273" i="10"/>
  <c r="K273" i="10"/>
  <c r="H273" i="10"/>
  <c r="E273" i="10"/>
  <c r="N272" i="10"/>
  <c r="K272" i="10"/>
  <c r="H272" i="10"/>
  <c r="E272" i="10"/>
  <c r="P271" i="10"/>
  <c r="O271" i="10"/>
  <c r="M271" i="10"/>
  <c r="L271" i="10"/>
  <c r="J271" i="10"/>
  <c r="I271" i="10"/>
  <c r="G271" i="10"/>
  <c r="F271" i="10"/>
  <c r="P270" i="10"/>
  <c r="O270" i="10"/>
  <c r="M270" i="10"/>
  <c r="L270" i="10"/>
  <c r="J270" i="10"/>
  <c r="I270" i="10"/>
  <c r="I270" i="12" s="1"/>
  <c r="G270" i="10"/>
  <c r="F270" i="10"/>
  <c r="N269" i="10"/>
  <c r="K269" i="10"/>
  <c r="H269" i="10"/>
  <c r="E269" i="10"/>
  <c r="N268" i="10"/>
  <c r="K268" i="10"/>
  <c r="H268" i="10"/>
  <c r="E268" i="10"/>
  <c r="N267" i="10"/>
  <c r="K267" i="10"/>
  <c r="H267" i="10"/>
  <c r="E267" i="10"/>
  <c r="N266" i="10"/>
  <c r="L266" i="10"/>
  <c r="I266" i="10"/>
  <c r="I261" i="10" s="1"/>
  <c r="E266" i="10"/>
  <c r="N265" i="10"/>
  <c r="K265" i="10"/>
  <c r="H265" i="10"/>
  <c r="E265" i="10"/>
  <c r="N264" i="10"/>
  <c r="K264" i="10"/>
  <c r="H264" i="10"/>
  <c r="E264" i="10"/>
  <c r="N263" i="10"/>
  <c r="K263" i="10"/>
  <c r="H263" i="10"/>
  <c r="E263" i="10"/>
  <c r="P262" i="10"/>
  <c r="O262" i="10"/>
  <c r="M262" i="10"/>
  <c r="L262" i="10"/>
  <c r="J262" i="10"/>
  <c r="I262" i="10"/>
  <c r="G262" i="10"/>
  <c r="F262" i="10"/>
  <c r="P261" i="10"/>
  <c r="O261" i="10"/>
  <c r="M261" i="10"/>
  <c r="J261" i="10"/>
  <c r="G261" i="10"/>
  <c r="F261" i="10"/>
  <c r="N260" i="10"/>
  <c r="K260" i="10"/>
  <c r="H260" i="10"/>
  <c r="E260" i="10"/>
  <c r="N259" i="10"/>
  <c r="K259" i="10"/>
  <c r="H259" i="10"/>
  <c r="E259" i="10"/>
  <c r="N258" i="10"/>
  <c r="K258" i="10"/>
  <c r="H258" i="10"/>
  <c r="E258" i="10"/>
  <c r="N257" i="10"/>
  <c r="K257" i="10"/>
  <c r="H257" i="10"/>
  <c r="E257" i="10"/>
  <c r="N256" i="10"/>
  <c r="K256" i="10"/>
  <c r="H256" i="10"/>
  <c r="E256" i="10"/>
  <c r="N255" i="10"/>
  <c r="K255" i="10"/>
  <c r="H255" i="10"/>
  <c r="E255" i="10"/>
  <c r="N254" i="10"/>
  <c r="K254" i="10"/>
  <c r="H254" i="10"/>
  <c r="E254" i="10"/>
  <c r="N253" i="10"/>
  <c r="K253" i="10"/>
  <c r="H253" i="10"/>
  <c r="E253" i="10"/>
  <c r="N252" i="10"/>
  <c r="K252" i="10"/>
  <c r="H252" i="10"/>
  <c r="E252" i="10"/>
  <c r="N251" i="10"/>
  <c r="K251" i="10"/>
  <c r="H251" i="10"/>
  <c r="E251" i="10"/>
  <c r="P250" i="10"/>
  <c r="O250" i="10"/>
  <c r="M250" i="10"/>
  <c r="L250" i="10"/>
  <c r="J250" i="10"/>
  <c r="I250" i="10"/>
  <c r="G250" i="10"/>
  <c r="F250" i="10"/>
  <c r="P249" i="10"/>
  <c r="O249" i="10"/>
  <c r="M249" i="10"/>
  <c r="L249" i="10"/>
  <c r="J249" i="10"/>
  <c r="I249" i="10"/>
  <c r="G249" i="10"/>
  <c r="F249" i="10"/>
  <c r="P248" i="10"/>
  <c r="P246" i="10" s="1"/>
  <c r="O248" i="10"/>
  <c r="O246" i="10" s="1"/>
  <c r="M248" i="10"/>
  <c r="L248" i="10"/>
  <c r="L246" i="10" s="1"/>
  <c r="J248" i="10"/>
  <c r="J246" i="10" s="1"/>
  <c r="G248" i="10"/>
  <c r="G246" i="10" s="1"/>
  <c r="N247" i="10"/>
  <c r="K247" i="10"/>
  <c r="H247" i="10"/>
  <c r="E247" i="10"/>
  <c r="N244" i="10"/>
  <c r="K244" i="10"/>
  <c r="H244" i="10"/>
  <c r="E244" i="10"/>
  <c r="N243" i="10"/>
  <c r="K243" i="10"/>
  <c r="H243" i="10"/>
  <c r="E243" i="10"/>
  <c r="N242" i="10"/>
  <c r="K242" i="10"/>
  <c r="H242" i="10"/>
  <c r="E242" i="10"/>
  <c r="N241" i="10"/>
  <c r="K241" i="10"/>
  <c r="H241" i="10"/>
  <c r="E241" i="10"/>
  <c r="N240" i="10"/>
  <c r="L240" i="10"/>
  <c r="L238" i="10" s="1"/>
  <c r="I240" i="10"/>
  <c r="I134" i="10" s="1"/>
  <c r="F240" i="10"/>
  <c r="E240" i="10" s="1"/>
  <c r="N239" i="10"/>
  <c r="K239" i="10"/>
  <c r="H239" i="10"/>
  <c r="E239" i="10"/>
  <c r="P238" i="10"/>
  <c r="O238" i="10"/>
  <c r="M238" i="10"/>
  <c r="J238" i="10"/>
  <c r="G238" i="10"/>
  <c r="P237" i="10"/>
  <c r="O237" i="10"/>
  <c r="M237" i="10"/>
  <c r="J237" i="10"/>
  <c r="I237" i="10"/>
  <c r="G237" i="10"/>
  <c r="F237" i="10"/>
  <c r="N236" i="10"/>
  <c r="K236" i="10"/>
  <c r="H236" i="10"/>
  <c r="E236" i="10"/>
  <c r="N235" i="10"/>
  <c r="K235" i="10"/>
  <c r="H235" i="10"/>
  <c r="E235" i="10"/>
  <c r="N234" i="10"/>
  <c r="K234" i="10"/>
  <c r="H234" i="10"/>
  <c r="E234" i="10"/>
  <c r="N232" i="10"/>
  <c r="K232" i="10"/>
  <c r="H232" i="10"/>
  <c r="E232" i="10"/>
  <c r="N231" i="10"/>
  <c r="K231" i="10"/>
  <c r="H231" i="10"/>
  <c r="E231" i="10"/>
  <c r="N230" i="10"/>
  <c r="K230" i="10"/>
  <c r="H230" i="10"/>
  <c r="E230" i="10"/>
  <c r="N229" i="10"/>
  <c r="K229" i="10"/>
  <c r="H229" i="10"/>
  <c r="E229" i="10"/>
  <c r="N228" i="10"/>
  <c r="K228" i="10"/>
  <c r="H228" i="10"/>
  <c r="E228" i="10"/>
  <c r="N227" i="10"/>
  <c r="K227" i="10"/>
  <c r="H227" i="10"/>
  <c r="E227" i="10"/>
  <c r="N226" i="10"/>
  <c r="K226" i="10"/>
  <c r="H226" i="10"/>
  <c r="E226" i="10"/>
  <c r="P225" i="10"/>
  <c r="O225" i="10"/>
  <c r="M225" i="10"/>
  <c r="L225" i="10"/>
  <c r="J225" i="10"/>
  <c r="I225" i="10"/>
  <c r="G225" i="10"/>
  <c r="F225" i="10"/>
  <c r="P224" i="10"/>
  <c r="O224" i="10"/>
  <c r="M224" i="10"/>
  <c r="L224" i="10"/>
  <c r="K224" i="10" s="1"/>
  <c r="J224" i="10"/>
  <c r="I224" i="10"/>
  <c r="G224" i="10"/>
  <c r="F224" i="10"/>
  <c r="N223" i="10"/>
  <c r="K223" i="10"/>
  <c r="H223" i="10"/>
  <c r="E223" i="10"/>
  <c r="N222" i="10"/>
  <c r="K222" i="10"/>
  <c r="H222" i="10"/>
  <c r="E222" i="10"/>
  <c r="N221" i="10"/>
  <c r="K221" i="10"/>
  <c r="H221" i="10"/>
  <c r="E221" i="10"/>
  <c r="N220" i="10"/>
  <c r="K220" i="10"/>
  <c r="H220" i="10"/>
  <c r="E220" i="10"/>
  <c r="N219" i="10"/>
  <c r="K219" i="10"/>
  <c r="H219" i="10"/>
  <c r="E219" i="10"/>
  <c r="N218" i="10"/>
  <c r="L218" i="10"/>
  <c r="I218" i="10"/>
  <c r="H218" i="10" s="1"/>
  <c r="E218" i="10"/>
  <c r="N217" i="10"/>
  <c r="K217" i="10"/>
  <c r="H217" i="10"/>
  <c r="E217" i="10"/>
  <c r="N216" i="10"/>
  <c r="K216" i="10"/>
  <c r="H216" i="10"/>
  <c r="E216" i="10"/>
  <c r="N215" i="10"/>
  <c r="K215" i="10"/>
  <c r="H215" i="10"/>
  <c r="E215" i="10"/>
  <c r="P214" i="10"/>
  <c r="O214" i="10"/>
  <c r="M214" i="10"/>
  <c r="L214" i="10"/>
  <c r="J214" i="10"/>
  <c r="I214" i="10"/>
  <c r="G214" i="10"/>
  <c r="F214" i="10"/>
  <c r="P213" i="10"/>
  <c r="O213" i="10"/>
  <c r="M213" i="10"/>
  <c r="J213" i="10"/>
  <c r="G213" i="10"/>
  <c r="F213" i="10"/>
  <c r="N212" i="10"/>
  <c r="K212" i="10"/>
  <c r="H212" i="10"/>
  <c r="E212" i="10"/>
  <c r="N211" i="10"/>
  <c r="K211" i="10"/>
  <c r="H211" i="10"/>
  <c r="E211" i="10"/>
  <c r="N210" i="10"/>
  <c r="K210" i="10"/>
  <c r="H210" i="10"/>
  <c r="E210" i="10"/>
  <c r="N209" i="10"/>
  <c r="K209" i="10"/>
  <c r="H209" i="10"/>
  <c r="E209" i="10"/>
  <c r="N208" i="10"/>
  <c r="K208" i="10"/>
  <c r="H208" i="10"/>
  <c r="E208" i="10"/>
  <c r="N207" i="10"/>
  <c r="L207" i="10"/>
  <c r="K207" i="10" s="1"/>
  <c r="H207" i="10"/>
  <c r="E207" i="10"/>
  <c r="N206" i="10"/>
  <c r="K206" i="10"/>
  <c r="H206" i="10"/>
  <c r="E206" i="10"/>
  <c r="N205" i="10"/>
  <c r="K205" i="10"/>
  <c r="H205" i="10"/>
  <c r="E205" i="10"/>
  <c r="P204" i="10"/>
  <c r="O204" i="10"/>
  <c r="N204" i="10" s="1"/>
  <c r="M204" i="10"/>
  <c r="L204" i="10"/>
  <c r="J204" i="10"/>
  <c r="I204" i="10"/>
  <c r="G204" i="10"/>
  <c r="F204" i="10"/>
  <c r="P203" i="10"/>
  <c r="O203" i="10"/>
  <c r="M203" i="10"/>
  <c r="J203" i="10"/>
  <c r="I203" i="10"/>
  <c r="G203" i="10"/>
  <c r="F203" i="10"/>
  <c r="N202" i="10"/>
  <c r="K202" i="10"/>
  <c r="H202" i="10"/>
  <c r="E202" i="10"/>
  <c r="N201" i="10"/>
  <c r="K201" i="10"/>
  <c r="H201" i="10"/>
  <c r="E201" i="10"/>
  <c r="N200" i="10"/>
  <c r="K200" i="10"/>
  <c r="H200" i="10"/>
  <c r="E200" i="10"/>
  <c r="N199" i="10"/>
  <c r="K199" i="10"/>
  <c r="H199" i="10"/>
  <c r="E199" i="10"/>
  <c r="N198" i="10"/>
  <c r="K198" i="10"/>
  <c r="H198" i="10"/>
  <c r="E198" i="10"/>
  <c r="N197" i="10"/>
  <c r="K197" i="10"/>
  <c r="H197" i="10"/>
  <c r="E197" i="10"/>
  <c r="N196" i="10"/>
  <c r="K196" i="10"/>
  <c r="H196" i="10"/>
  <c r="E196" i="10"/>
  <c r="P195" i="10"/>
  <c r="O195" i="10"/>
  <c r="M195" i="10"/>
  <c r="L195" i="10"/>
  <c r="J195" i="10"/>
  <c r="I195" i="10"/>
  <c r="H195" i="10" s="1"/>
  <c r="G195" i="10"/>
  <c r="F195" i="10"/>
  <c r="P194" i="10"/>
  <c r="O194" i="10"/>
  <c r="N194" i="10" s="1"/>
  <c r="M194" i="10"/>
  <c r="L194" i="10"/>
  <c r="J194" i="10"/>
  <c r="I194" i="10"/>
  <c r="G194" i="10"/>
  <c r="F194" i="10"/>
  <c r="N193" i="10"/>
  <c r="K193" i="10"/>
  <c r="H193" i="10"/>
  <c r="E193" i="10"/>
  <c r="N192" i="10"/>
  <c r="K192" i="10"/>
  <c r="H192" i="10"/>
  <c r="E192" i="10"/>
  <c r="N191" i="10"/>
  <c r="K191" i="10"/>
  <c r="H191" i="10"/>
  <c r="E191" i="10"/>
  <c r="N190" i="10"/>
  <c r="K190" i="10"/>
  <c r="H190" i="10"/>
  <c r="E190" i="10"/>
  <c r="N189" i="10"/>
  <c r="K189" i="10"/>
  <c r="H189" i="10"/>
  <c r="E189" i="10"/>
  <c r="N188" i="10"/>
  <c r="K188" i="10"/>
  <c r="H188" i="10"/>
  <c r="E188" i="10"/>
  <c r="N187" i="10"/>
  <c r="K187" i="10"/>
  <c r="H187" i="10"/>
  <c r="E187" i="10"/>
  <c r="N186" i="10"/>
  <c r="K186" i="10"/>
  <c r="H186" i="10"/>
  <c r="E186" i="10"/>
  <c r="N185" i="10"/>
  <c r="K185" i="10"/>
  <c r="H185" i="10"/>
  <c r="E185" i="10"/>
  <c r="N184" i="10"/>
  <c r="K184" i="10"/>
  <c r="H184" i="10"/>
  <c r="E184" i="10"/>
  <c r="P183" i="10"/>
  <c r="O183" i="10"/>
  <c r="M183" i="10"/>
  <c r="L183" i="10"/>
  <c r="J183" i="10"/>
  <c r="I183" i="10"/>
  <c r="H183" i="10" s="1"/>
  <c r="G183" i="10"/>
  <c r="F183" i="10"/>
  <c r="P182" i="10"/>
  <c r="O182" i="10"/>
  <c r="M182" i="10"/>
  <c r="L182" i="10"/>
  <c r="J182" i="10"/>
  <c r="I182" i="10"/>
  <c r="G182" i="10"/>
  <c r="F182" i="10"/>
  <c r="N181" i="10"/>
  <c r="K181" i="10"/>
  <c r="H181" i="10"/>
  <c r="E181" i="10"/>
  <c r="N180" i="10"/>
  <c r="K180" i="10"/>
  <c r="H180" i="10"/>
  <c r="E180" i="10"/>
  <c r="N179" i="10"/>
  <c r="K179" i="10"/>
  <c r="H179" i="10"/>
  <c r="E179" i="10"/>
  <c r="N178" i="10"/>
  <c r="K178" i="10"/>
  <c r="H178" i="10"/>
  <c r="E178" i="10"/>
  <c r="P177" i="10"/>
  <c r="O177" i="10"/>
  <c r="M177" i="10"/>
  <c r="L177" i="10"/>
  <c r="J177" i="10"/>
  <c r="I177" i="10"/>
  <c r="G177" i="10"/>
  <c r="F177" i="10"/>
  <c r="P176" i="10"/>
  <c r="O176" i="10"/>
  <c r="M176" i="10"/>
  <c r="L176" i="10"/>
  <c r="J176" i="10"/>
  <c r="I176" i="10"/>
  <c r="G176" i="10"/>
  <c r="F176" i="10"/>
  <c r="N175" i="10"/>
  <c r="K175" i="10"/>
  <c r="H175" i="10"/>
  <c r="E175" i="10"/>
  <c r="N174" i="10"/>
  <c r="K174" i="10"/>
  <c r="H174" i="10"/>
  <c r="E174" i="10"/>
  <c r="E173" i="10"/>
  <c r="N170" i="10"/>
  <c r="K170" i="10"/>
  <c r="H170" i="10"/>
  <c r="E170" i="10"/>
  <c r="N169" i="10"/>
  <c r="K169" i="10"/>
  <c r="H169" i="10"/>
  <c r="E169" i="10"/>
  <c r="N168" i="10"/>
  <c r="K168" i="10"/>
  <c r="H168" i="10"/>
  <c r="E168" i="10"/>
  <c r="P167" i="10"/>
  <c r="O167" i="10"/>
  <c r="M167" i="10"/>
  <c r="L167" i="10"/>
  <c r="J167" i="10"/>
  <c r="I167" i="10"/>
  <c r="G167" i="10"/>
  <c r="F167" i="10"/>
  <c r="N166" i="10"/>
  <c r="N165" i="10"/>
  <c r="K165" i="10"/>
  <c r="H165" i="10"/>
  <c r="E165" i="10"/>
  <c r="N164" i="10"/>
  <c r="K164" i="10"/>
  <c r="H164" i="10"/>
  <c r="E164" i="10"/>
  <c r="N163" i="10"/>
  <c r="K163" i="10"/>
  <c r="H163" i="10"/>
  <c r="E163" i="10"/>
  <c r="N162" i="10"/>
  <c r="K162" i="10"/>
  <c r="H162" i="10"/>
  <c r="E162" i="10"/>
  <c r="N161" i="10"/>
  <c r="K161" i="10"/>
  <c r="H161" i="10"/>
  <c r="E161" i="10"/>
  <c r="N160" i="10"/>
  <c r="K160" i="10"/>
  <c r="H160" i="10"/>
  <c r="E160" i="10"/>
  <c r="N159" i="10"/>
  <c r="K159" i="10"/>
  <c r="H159" i="10"/>
  <c r="E159" i="10"/>
  <c r="P158" i="10"/>
  <c r="O158" i="10"/>
  <c r="M158" i="10"/>
  <c r="L158" i="10"/>
  <c r="J158" i="10"/>
  <c r="I158" i="10"/>
  <c r="G158" i="10"/>
  <c r="F158" i="10"/>
  <c r="E158" i="10" s="1"/>
  <c r="P157" i="10"/>
  <c r="O157" i="10"/>
  <c r="M157" i="10"/>
  <c r="L157" i="10"/>
  <c r="J157" i="10"/>
  <c r="I157" i="10"/>
  <c r="G157" i="10"/>
  <c r="F157" i="10"/>
  <c r="N155" i="10"/>
  <c r="K155" i="10"/>
  <c r="H155" i="10"/>
  <c r="E155" i="10"/>
  <c r="N154" i="10"/>
  <c r="K154" i="10"/>
  <c r="H154" i="10"/>
  <c r="E154" i="10"/>
  <c r="N153" i="10"/>
  <c r="K153" i="10"/>
  <c r="H153" i="10"/>
  <c r="E153" i="10"/>
  <c r="N152" i="10"/>
  <c r="K152" i="10"/>
  <c r="H152" i="10"/>
  <c r="E152" i="10"/>
  <c r="N151" i="10"/>
  <c r="K151" i="10"/>
  <c r="H151" i="10"/>
  <c r="E151" i="10"/>
  <c r="N150" i="10"/>
  <c r="K150" i="10"/>
  <c r="H150" i="10"/>
  <c r="E150" i="10"/>
  <c r="N149" i="10"/>
  <c r="K149" i="10"/>
  <c r="H149" i="10"/>
  <c r="E149" i="10"/>
  <c r="N148" i="10"/>
  <c r="K148" i="10"/>
  <c r="H148" i="10"/>
  <c r="E148" i="10"/>
  <c r="P147" i="10"/>
  <c r="O147" i="10"/>
  <c r="M147" i="10"/>
  <c r="L147" i="10"/>
  <c r="J147" i="10"/>
  <c r="I147" i="10"/>
  <c r="G147" i="10"/>
  <c r="F147" i="10"/>
  <c r="N146" i="10"/>
  <c r="N145" i="10"/>
  <c r="K145" i="10"/>
  <c r="H145" i="10"/>
  <c r="E145" i="10"/>
  <c r="N144" i="10"/>
  <c r="K144" i="10"/>
  <c r="H144" i="10"/>
  <c r="E144" i="10"/>
  <c r="N143" i="10"/>
  <c r="K143" i="10"/>
  <c r="H143" i="10"/>
  <c r="E143" i="10"/>
  <c r="N142" i="10"/>
  <c r="K142" i="10"/>
  <c r="H142" i="10"/>
  <c r="E142" i="10"/>
  <c r="N141" i="10"/>
  <c r="K141" i="10"/>
  <c r="H141" i="10"/>
  <c r="E141" i="10"/>
  <c r="N140" i="10"/>
  <c r="K140" i="10"/>
  <c r="H140" i="10"/>
  <c r="E140" i="10"/>
  <c r="N139" i="10"/>
  <c r="K139" i="10"/>
  <c r="H139" i="10"/>
  <c r="E139" i="10"/>
  <c r="N138" i="10"/>
  <c r="K138" i="10"/>
  <c r="H138" i="10"/>
  <c r="E138" i="10"/>
  <c r="N137" i="10"/>
  <c r="K137" i="10"/>
  <c r="H137" i="10"/>
  <c r="E137" i="10"/>
  <c r="P136" i="10"/>
  <c r="M136" i="10"/>
  <c r="L136" i="10"/>
  <c r="J136" i="10"/>
  <c r="I136" i="10"/>
  <c r="G136" i="10"/>
  <c r="F136" i="10"/>
  <c r="P135" i="10"/>
  <c r="M135" i="10"/>
  <c r="L135" i="10"/>
  <c r="J135" i="10"/>
  <c r="I135" i="10"/>
  <c r="G135" i="10"/>
  <c r="F135" i="10"/>
  <c r="P134" i="10"/>
  <c r="M134" i="10"/>
  <c r="L134" i="10"/>
  <c r="L126" i="10" s="1"/>
  <c r="J134" i="10"/>
  <c r="G134" i="10"/>
  <c r="F134" i="10"/>
  <c r="P133" i="10"/>
  <c r="P125" i="10" s="1"/>
  <c r="O133" i="10"/>
  <c r="O125" i="10" s="1"/>
  <c r="M133" i="10"/>
  <c r="M125" i="10" s="1"/>
  <c r="L133" i="10"/>
  <c r="L125" i="10" s="1"/>
  <c r="J133" i="10"/>
  <c r="J125" i="10" s="1"/>
  <c r="I133" i="10"/>
  <c r="I125" i="10" s="1"/>
  <c r="G133" i="10"/>
  <c r="G125" i="10" s="1"/>
  <c r="F133" i="10"/>
  <c r="F125" i="10" s="1"/>
  <c r="N130" i="10"/>
  <c r="K130" i="10"/>
  <c r="H130" i="10"/>
  <c r="E130" i="10"/>
  <c r="N129" i="10"/>
  <c r="K129" i="10"/>
  <c r="H129" i="10"/>
  <c r="E129" i="10"/>
  <c r="P128" i="10"/>
  <c r="O128" i="10"/>
  <c r="M128" i="10"/>
  <c r="L128" i="10"/>
  <c r="J128" i="10"/>
  <c r="I128" i="10"/>
  <c r="G128" i="10"/>
  <c r="F128" i="10"/>
  <c r="N127" i="10"/>
  <c r="K127" i="10"/>
  <c r="H127" i="10"/>
  <c r="E127" i="10"/>
  <c r="N122" i="10"/>
  <c r="K122" i="10"/>
  <c r="H122" i="10"/>
  <c r="E122" i="10"/>
  <c r="N121" i="10"/>
  <c r="K121" i="10"/>
  <c r="H121" i="10"/>
  <c r="E121" i="10"/>
  <c r="P120" i="10"/>
  <c r="O120" i="10"/>
  <c r="M120" i="10"/>
  <c r="L120" i="10"/>
  <c r="J120" i="10"/>
  <c r="I120" i="10"/>
  <c r="G120" i="10"/>
  <c r="F120" i="10"/>
  <c r="N119" i="10"/>
  <c r="K119" i="10"/>
  <c r="H119" i="10"/>
  <c r="E119" i="10"/>
  <c r="N118" i="10"/>
  <c r="K118" i="10"/>
  <c r="H118" i="10"/>
  <c r="E118" i="10"/>
  <c r="N117" i="10"/>
  <c r="K117" i="10"/>
  <c r="H117" i="10"/>
  <c r="E117" i="10"/>
  <c r="P116" i="10"/>
  <c r="O116" i="10"/>
  <c r="M116" i="10"/>
  <c r="L116" i="10"/>
  <c r="J116" i="10"/>
  <c r="I116" i="10"/>
  <c r="G116" i="10"/>
  <c r="F116" i="10"/>
  <c r="N115" i="10"/>
  <c r="K115" i="10"/>
  <c r="H115" i="10"/>
  <c r="E115" i="10"/>
  <c r="N114" i="10"/>
  <c r="K114" i="10"/>
  <c r="H114" i="10"/>
  <c r="E114" i="10"/>
  <c r="N113" i="10"/>
  <c r="K113" i="10"/>
  <c r="H113" i="10"/>
  <c r="E113" i="10"/>
  <c r="N112" i="10"/>
  <c r="K112" i="10"/>
  <c r="H112" i="10"/>
  <c r="E112" i="10"/>
  <c r="N111" i="10"/>
  <c r="K111" i="10"/>
  <c r="H111" i="10"/>
  <c r="E111" i="10"/>
  <c r="N110" i="10"/>
  <c r="K110" i="10"/>
  <c r="H110" i="10"/>
  <c r="E110" i="10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N106" i="10"/>
  <c r="K106" i="10"/>
  <c r="H106" i="10"/>
  <c r="E106" i="10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N102" i="10"/>
  <c r="K102" i="10"/>
  <c r="H102" i="10"/>
  <c r="E102" i="10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P98" i="10"/>
  <c r="O98" i="10"/>
  <c r="M98" i="10"/>
  <c r="L98" i="10"/>
  <c r="J98" i="10"/>
  <c r="I98" i="10"/>
  <c r="G98" i="10"/>
  <c r="F98" i="10"/>
  <c r="P97" i="10"/>
  <c r="O97" i="10"/>
  <c r="M97" i="10"/>
  <c r="L97" i="10"/>
  <c r="J97" i="10"/>
  <c r="I97" i="10"/>
  <c r="G97" i="10"/>
  <c r="F97" i="10"/>
  <c r="N96" i="10"/>
  <c r="K96" i="10"/>
  <c r="H96" i="10"/>
  <c r="E96" i="10"/>
  <c r="N95" i="10"/>
  <c r="K95" i="10"/>
  <c r="H95" i="10"/>
  <c r="E95" i="10"/>
  <c r="N94" i="10"/>
  <c r="K94" i="10"/>
  <c r="H94" i="10"/>
  <c r="E94" i="10"/>
  <c r="N93" i="10"/>
  <c r="K93" i="10"/>
  <c r="H93" i="10"/>
  <c r="E93" i="10"/>
  <c r="N92" i="10"/>
  <c r="K92" i="10"/>
  <c r="H92" i="10"/>
  <c r="E92" i="10"/>
  <c r="N91" i="10"/>
  <c r="K91" i="10"/>
  <c r="I91" i="10"/>
  <c r="E91" i="10"/>
  <c r="N90" i="10"/>
  <c r="K90" i="10"/>
  <c r="H90" i="10"/>
  <c r="E90" i="10"/>
  <c r="N89" i="10"/>
  <c r="K89" i="10"/>
  <c r="H89" i="10"/>
  <c r="E89" i="10"/>
  <c r="N88" i="10"/>
  <c r="K88" i="10"/>
  <c r="H88" i="10"/>
  <c r="E88" i="10"/>
  <c r="N87" i="10"/>
  <c r="K87" i="10"/>
  <c r="H87" i="10"/>
  <c r="E87" i="10"/>
  <c r="N86" i="10"/>
  <c r="K86" i="10"/>
  <c r="H86" i="10"/>
  <c r="E86" i="10"/>
  <c r="N85" i="10"/>
  <c r="K85" i="10"/>
  <c r="H85" i="10"/>
  <c r="E85" i="10"/>
  <c r="P84" i="10"/>
  <c r="O84" i="10"/>
  <c r="M84" i="10"/>
  <c r="L84" i="10"/>
  <c r="J84" i="10"/>
  <c r="I84" i="10"/>
  <c r="G84" i="10"/>
  <c r="F84" i="10"/>
  <c r="P83" i="10"/>
  <c r="O83" i="10"/>
  <c r="M83" i="10"/>
  <c r="L83" i="10"/>
  <c r="J83" i="10"/>
  <c r="G83" i="10"/>
  <c r="F83" i="10"/>
  <c r="N82" i="10"/>
  <c r="K82" i="10"/>
  <c r="H82" i="10"/>
  <c r="E82" i="10"/>
  <c r="N81" i="10"/>
  <c r="K81" i="10"/>
  <c r="H81" i="10"/>
  <c r="E81" i="10"/>
  <c r="N80" i="10"/>
  <c r="K80" i="10"/>
  <c r="H80" i="10"/>
  <c r="E80" i="10"/>
  <c r="N79" i="10"/>
  <c r="K79" i="10"/>
  <c r="H79" i="10"/>
  <c r="E79" i="10"/>
  <c r="P78" i="10"/>
  <c r="P74" i="10" s="1"/>
  <c r="O78" i="10"/>
  <c r="M78" i="10"/>
  <c r="L78" i="10"/>
  <c r="J78" i="10"/>
  <c r="I78" i="10"/>
  <c r="G78" i="10"/>
  <c r="F78" i="10"/>
  <c r="P77" i="10"/>
  <c r="O77" i="10"/>
  <c r="M77" i="10"/>
  <c r="L77" i="10"/>
  <c r="J77" i="10"/>
  <c r="I77" i="10"/>
  <c r="G77" i="10"/>
  <c r="F77" i="10"/>
  <c r="P76" i="10"/>
  <c r="M76" i="10"/>
  <c r="L76" i="10"/>
  <c r="J76" i="10"/>
  <c r="I76" i="10"/>
  <c r="G76" i="10"/>
  <c r="F76" i="10"/>
  <c r="P75" i="10"/>
  <c r="O75" i="10"/>
  <c r="M75" i="10"/>
  <c r="L75" i="10"/>
  <c r="J75" i="10"/>
  <c r="J11" i="10" s="1"/>
  <c r="I75" i="10"/>
  <c r="G75" i="10"/>
  <c r="F75" i="10"/>
  <c r="N67" i="10"/>
  <c r="K67" i="10"/>
  <c r="H67" i="10"/>
  <c r="E67" i="10"/>
  <c r="N66" i="10"/>
  <c r="K66" i="10"/>
  <c r="H66" i="10"/>
  <c r="E66" i="10"/>
  <c r="N65" i="10"/>
  <c r="K65" i="10"/>
  <c r="H65" i="10"/>
  <c r="E65" i="10"/>
  <c r="N64" i="10"/>
  <c r="K64" i="10"/>
  <c r="H64" i="10"/>
  <c r="E64" i="10"/>
  <c r="P63" i="10"/>
  <c r="O63" i="10"/>
  <c r="M63" i="10"/>
  <c r="L63" i="10"/>
  <c r="J63" i="10"/>
  <c r="I63" i="10"/>
  <c r="G63" i="10"/>
  <c r="F63" i="10"/>
  <c r="P62" i="10"/>
  <c r="O62" i="10"/>
  <c r="M62" i="10"/>
  <c r="L62" i="10"/>
  <c r="J62" i="10"/>
  <c r="I62" i="10"/>
  <c r="G62" i="10"/>
  <c r="F62" i="10"/>
  <c r="N61" i="10"/>
  <c r="K61" i="10"/>
  <c r="H61" i="10"/>
  <c r="E61" i="10"/>
  <c r="N60" i="10"/>
  <c r="K60" i="10"/>
  <c r="H60" i="10"/>
  <c r="E60" i="10"/>
  <c r="N59" i="10"/>
  <c r="K59" i="10"/>
  <c r="H59" i="10"/>
  <c r="E59" i="10"/>
  <c r="N58" i="10"/>
  <c r="K58" i="10"/>
  <c r="H58" i="10"/>
  <c r="E58" i="10"/>
  <c r="N57" i="10"/>
  <c r="K57" i="10"/>
  <c r="H57" i="10"/>
  <c r="E57" i="10"/>
  <c r="N56" i="10"/>
  <c r="K56" i="10"/>
  <c r="H56" i="10"/>
  <c r="E56" i="10"/>
  <c r="P55" i="10"/>
  <c r="O55" i="10"/>
  <c r="M55" i="10"/>
  <c r="L55" i="10"/>
  <c r="J55" i="10"/>
  <c r="I55" i="10"/>
  <c r="G55" i="10"/>
  <c r="F55" i="10"/>
  <c r="P54" i="10"/>
  <c r="O54" i="10"/>
  <c r="M54" i="10"/>
  <c r="L54" i="10"/>
  <c r="J54" i="10"/>
  <c r="I54" i="10"/>
  <c r="G54" i="10"/>
  <c r="F54" i="10"/>
  <c r="N53" i="10"/>
  <c r="K53" i="10"/>
  <c r="H53" i="10"/>
  <c r="E53" i="10"/>
  <c r="N52" i="10"/>
  <c r="K52" i="10"/>
  <c r="H52" i="10"/>
  <c r="E52" i="10"/>
  <c r="N51" i="10"/>
  <c r="K51" i="10"/>
  <c r="H51" i="10"/>
  <c r="E51" i="10"/>
  <c r="P50" i="10"/>
  <c r="O50" i="10"/>
  <c r="M50" i="10"/>
  <c r="L50" i="10"/>
  <c r="J50" i="10"/>
  <c r="I50" i="10"/>
  <c r="G50" i="10"/>
  <c r="F50" i="10"/>
  <c r="P49" i="10"/>
  <c r="O49" i="10"/>
  <c r="M49" i="10"/>
  <c r="L49" i="10"/>
  <c r="J49" i="10"/>
  <c r="I49" i="10"/>
  <c r="G49" i="10"/>
  <c r="F49" i="10"/>
  <c r="N48" i="10"/>
  <c r="K48" i="10"/>
  <c r="H48" i="10"/>
  <c r="E48" i="10"/>
  <c r="K47" i="10"/>
  <c r="H47" i="10"/>
  <c r="E47" i="10"/>
  <c r="P46" i="10"/>
  <c r="K46" i="10"/>
  <c r="H46" i="10"/>
  <c r="E46" i="10"/>
  <c r="M45" i="10"/>
  <c r="L45" i="10"/>
  <c r="J45" i="10"/>
  <c r="I45" i="10"/>
  <c r="G45" i="10"/>
  <c r="F45" i="10"/>
  <c r="P44" i="10"/>
  <c r="P44" i="12" s="1"/>
  <c r="O44" i="10"/>
  <c r="O44" i="12" s="1"/>
  <c r="M44" i="10"/>
  <c r="L44" i="10"/>
  <c r="L44" i="12" s="1"/>
  <c r="J44" i="10"/>
  <c r="I44" i="10"/>
  <c r="I44" i="12" s="1"/>
  <c r="G44" i="10"/>
  <c r="F44" i="10"/>
  <c r="F44" i="12" s="1"/>
  <c r="N43" i="10"/>
  <c r="K43" i="10"/>
  <c r="H43" i="10"/>
  <c r="E43" i="10"/>
  <c r="N42" i="10"/>
  <c r="K42" i="10"/>
  <c r="H42" i="10"/>
  <c r="E42" i="10"/>
  <c r="N41" i="10"/>
  <c r="K41" i="10"/>
  <c r="H41" i="10"/>
  <c r="E41" i="10"/>
  <c r="N40" i="10"/>
  <c r="K40" i="10"/>
  <c r="H40" i="10"/>
  <c r="E40" i="10"/>
  <c r="N39" i="10"/>
  <c r="K39" i="10"/>
  <c r="H39" i="10"/>
  <c r="E39" i="10"/>
  <c r="O38" i="10"/>
  <c r="N38" i="10" s="1"/>
  <c r="L38" i="10"/>
  <c r="L37" i="10" s="1"/>
  <c r="I38" i="10"/>
  <c r="H38" i="10" s="1"/>
  <c r="F38" i="10"/>
  <c r="E38" i="10" s="1"/>
  <c r="P37" i="10"/>
  <c r="M37" i="10"/>
  <c r="J37" i="10"/>
  <c r="I37" i="10"/>
  <c r="G37" i="10"/>
  <c r="P36" i="10"/>
  <c r="O36" i="10"/>
  <c r="M36" i="10"/>
  <c r="L36" i="10"/>
  <c r="J36" i="10"/>
  <c r="I36" i="10"/>
  <c r="G36" i="10"/>
  <c r="F36" i="10"/>
  <c r="N35" i="10"/>
  <c r="K35" i="10"/>
  <c r="H35" i="10"/>
  <c r="E35" i="10"/>
  <c r="N34" i="10"/>
  <c r="K34" i="10"/>
  <c r="H34" i="10"/>
  <c r="E34" i="10"/>
  <c r="N33" i="10"/>
  <c r="K33" i="10"/>
  <c r="H33" i="10"/>
  <c r="E33" i="10"/>
  <c r="P32" i="10"/>
  <c r="O32" i="10"/>
  <c r="M32" i="10"/>
  <c r="L32" i="10"/>
  <c r="J32" i="10"/>
  <c r="I32" i="10"/>
  <c r="G32" i="10"/>
  <c r="F32" i="10"/>
  <c r="P31" i="10"/>
  <c r="O31" i="10"/>
  <c r="M31" i="10"/>
  <c r="L31" i="10"/>
  <c r="J31" i="10"/>
  <c r="I31" i="10"/>
  <c r="G31" i="10"/>
  <c r="F31" i="10"/>
  <c r="N30" i="10"/>
  <c r="K30" i="10"/>
  <c r="H30" i="10"/>
  <c r="E30" i="10"/>
  <c r="N29" i="10"/>
  <c r="K29" i="10"/>
  <c r="H29" i="10"/>
  <c r="E29" i="10"/>
  <c r="N28" i="10"/>
  <c r="K28" i="10"/>
  <c r="H28" i="10"/>
  <c r="E28" i="10"/>
  <c r="N27" i="10"/>
  <c r="K27" i="10"/>
  <c r="H27" i="10"/>
  <c r="E27" i="10"/>
  <c r="P26" i="10"/>
  <c r="O26" i="10"/>
  <c r="M26" i="10"/>
  <c r="L26" i="10"/>
  <c r="J26" i="10"/>
  <c r="I26" i="10"/>
  <c r="G26" i="10"/>
  <c r="F26" i="10"/>
  <c r="P25" i="10"/>
  <c r="O25" i="10"/>
  <c r="M25" i="10"/>
  <c r="L25" i="10"/>
  <c r="J25" i="10"/>
  <c r="I25" i="10"/>
  <c r="G25" i="10"/>
  <c r="F25" i="10"/>
  <c r="O24" i="10"/>
  <c r="N24" i="10" s="1"/>
  <c r="L24" i="10"/>
  <c r="I24" i="10"/>
  <c r="H24" i="10" s="1"/>
  <c r="F24" i="10"/>
  <c r="N23" i="10"/>
  <c r="K23" i="10"/>
  <c r="H23" i="10"/>
  <c r="E23" i="10"/>
  <c r="N22" i="10"/>
  <c r="K22" i="10"/>
  <c r="H22" i="10"/>
  <c r="E22" i="10"/>
  <c r="N21" i="10"/>
  <c r="K21" i="10"/>
  <c r="H21" i="10"/>
  <c r="E21" i="10"/>
  <c r="O20" i="10"/>
  <c r="N20" i="10" s="1"/>
  <c r="L20" i="10"/>
  <c r="K20" i="10" s="1"/>
  <c r="I20" i="10"/>
  <c r="H20" i="10" s="1"/>
  <c r="F20" i="10"/>
  <c r="F16" i="10" s="1"/>
  <c r="N19" i="10"/>
  <c r="K19" i="10"/>
  <c r="H19" i="10"/>
  <c r="E19" i="10"/>
  <c r="P18" i="10"/>
  <c r="O18" i="10"/>
  <c r="M18" i="10"/>
  <c r="J18" i="10"/>
  <c r="G18" i="10"/>
  <c r="P17" i="10"/>
  <c r="M17" i="10"/>
  <c r="J17" i="10"/>
  <c r="G17" i="10"/>
  <c r="P16" i="10"/>
  <c r="M16" i="10"/>
  <c r="J16" i="10"/>
  <c r="G16" i="10"/>
  <c r="M15" i="10"/>
  <c r="J15" i="10"/>
  <c r="I15" i="10"/>
  <c r="G15" i="10"/>
  <c r="O24" i="8"/>
  <c r="O20" i="8"/>
  <c r="O38" i="8"/>
  <c r="O43" i="8"/>
  <c r="P62" i="8"/>
  <c r="M62" i="8"/>
  <c r="J62" i="8"/>
  <c r="P25" i="8"/>
  <c r="M25" i="8"/>
  <c r="J25" i="8"/>
  <c r="P13" i="10" l="1"/>
  <c r="P49" i="12"/>
  <c r="M13" i="10"/>
  <c r="M13" i="12" s="1"/>
  <c r="M49" i="12"/>
  <c r="J13" i="10"/>
  <c r="J13" i="12" s="1"/>
  <c r="J49" i="12"/>
  <c r="G13" i="10"/>
  <c r="G13" i="12" s="1"/>
  <c r="G49" i="12"/>
  <c r="P45" i="10"/>
  <c r="P45" i="12" s="1"/>
  <c r="P46" i="12"/>
  <c r="E294" i="10"/>
  <c r="F37" i="10"/>
  <c r="K116" i="10"/>
  <c r="K286" i="10"/>
  <c r="K293" i="10"/>
  <c r="O17" i="10"/>
  <c r="N50" i="10"/>
  <c r="H147" i="10"/>
  <c r="N157" i="10"/>
  <c r="H158" i="10"/>
  <c r="E195" i="10"/>
  <c r="L203" i="10"/>
  <c r="K203" i="10" s="1"/>
  <c r="N224" i="10"/>
  <c r="H225" i="10"/>
  <c r="N225" i="10"/>
  <c r="H237" i="10"/>
  <c r="N261" i="10"/>
  <c r="H271" i="10"/>
  <c r="H317" i="10"/>
  <c r="H323" i="10"/>
  <c r="H324" i="10"/>
  <c r="G73" i="10"/>
  <c r="I74" i="10"/>
  <c r="H97" i="10"/>
  <c r="N97" i="10"/>
  <c r="H98" i="10"/>
  <c r="N128" i="10"/>
  <c r="N125" i="10"/>
  <c r="H344" i="10"/>
  <c r="H344" i="12" s="1"/>
  <c r="E45" i="10"/>
  <c r="J73" i="10"/>
  <c r="K83" i="10"/>
  <c r="E84" i="10"/>
  <c r="K98" i="10"/>
  <c r="H330" i="10"/>
  <c r="H334" i="10"/>
  <c r="N335" i="10"/>
  <c r="N344" i="10"/>
  <c r="N334" i="10"/>
  <c r="E302" i="10"/>
  <c r="J14" i="10"/>
  <c r="F18" i="10"/>
  <c r="E18" i="10" s="1"/>
  <c r="K26" i="10"/>
  <c r="O37" i="10"/>
  <c r="N37" i="10" s="1"/>
  <c r="H44" i="10"/>
  <c r="N44" i="10"/>
  <c r="K45" i="10"/>
  <c r="N54" i="10"/>
  <c r="N120" i="10"/>
  <c r="H135" i="10"/>
  <c r="H167" i="10"/>
  <c r="E213" i="10"/>
  <c r="K240" i="10"/>
  <c r="E250" i="10"/>
  <c r="K250" i="10"/>
  <c r="H266" i="10"/>
  <c r="N271" i="10"/>
  <c r="K275" i="10"/>
  <c r="E276" i="10"/>
  <c r="K285" i="10"/>
  <c r="K285" i="12" s="1"/>
  <c r="K305" i="10"/>
  <c r="L15" i="10"/>
  <c r="K15" i="10" s="1"/>
  <c r="E77" i="10"/>
  <c r="P126" i="10"/>
  <c r="P12" i="10" s="1"/>
  <c r="L132" i="10"/>
  <c r="L124" i="10" s="1"/>
  <c r="K238" i="10"/>
  <c r="K303" i="10"/>
  <c r="F15" i="10"/>
  <c r="E15" i="10" s="1"/>
  <c r="G14" i="10"/>
  <c r="M14" i="10"/>
  <c r="N17" i="10"/>
  <c r="E20" i="10"/>
  <c r="N32" i="10"/>
  <c r="K38" i="10"/>
  <c r="E44" i="10"/>
  <c r="K44" i="10"/>
  <c r="N49" i="10"/>
  <c r="H50" i="10"/>
  <c r="K120" i="10"/>
  <c r="J126" i="10"/>
  <c r="J12" i="10" s="1"/>
  <c r="K135" i="10"/>
  <c r="K167" i="10"/>
  <c r="H176" i="10"/>
  <c r="N203" i="10"/>
  <c r="E214" i="10"/>
  <c r="N246" i="10"/>
  <c r="N249" i="10"/>
  <c r="N250" i="10"/>
  <c r="N262" i="10"/>
  <c r="H270" i="10"/>
  <c r="H270" i="12" s="1"/>
  <c r="H276" i="10"/>
  <c r="N308" i="10"/>
  <c r="N308" i="12" s="1"/>
  <c r="P15" i="10"/>
  <c r="I18" i="10"/>
  <c r="H18" i="10" s="1"/>
  <c r="N18" i="10"/>
  <c r="E25" i="10"/>
  <c r="E26" i="10"/>
  <c r="E31" i="10"/>
  <c r="E32" i="10"/>
  <c r="H54" i="10"/>
  <c r="N55" i="10"/>
  <c r="H62" i="10"/>
  <c r="N62" i="10"/>
  <c r="H63" i="10"/>
  <c r="N63" i="10"/>
  <c r="E83" i="10"/>
  <c r="M73" i="10"/>
  <c r="E98" i="10"/>
  <c r="E128" i="10"/>
  <c r="N167" i="10"/>
  <c r="I213" i="10"/>
  <c r="I131" i="10" s="1"/>
  <c r="E225" i="10"/>
  <c r="E237" i="10"/>
  <c r="N248" i="10"/>
  <c r="N275" i="10"/>
  <c r="N293" i="10"/>
  <c r="H294" i="10"/>
  <c r="N294" i="10"/>
  <c r="H302" i="10"/>
  <c r="E308" i="10"/>
  <c r="E308" i="12" s="1"/>
  <c r="K308" i="10"/>
  <c r="K308" i="12" s="1"/>
  <c r="E309" i="10"/>
  <c r="H318" i="10"/>
  <c r="N318" i="10"/>
  <c r="N323" i="10"/>
  <c r="H335" i="10"/>
  <c r="H340" i="10"/>
  <c r="P343" i="10"/>
  <c r="N343" i="10" s="1"/>
  <c r="O16" i="10"/>
  <c r="N16" i="10" s="1"/>
  <c r="P131" i="10"/>
  <c r="J132" i="10"/>
  <c r="J124" i="10" s="1"/>
  <c r="I16" i="10"/>
  <c r="I14" i="10" s="1"/>
  <c r="H26" i="10"/>
  <c r="N26" i="10"/>
  <c r="N31" i="10"/>
  <c r="H32" i="10"/>
  <c r="E49" i="10"/>
  <c r="K49" i="10"/>
  <c r="E50" i="10"/>
  <c r="K50" i="10"/>
  <c r="E54" i="10"/>
  <c r="E55" i="10"/>
  <c r="K55" i="10"/>
  <c r="E62" i="10"/>
  <c r="N77" i="10"/>
  <c r="N78" i="10"/>
  <c r="J74" i="10"/>
  <c r="H74" i="10" s="1"/>
  <c r="N84" i="10"/>
  <c r="G126" i="10"/>
  <c r="G12" i="10" s="1"/>
  <c r="H128" i="10"/>
  <c r="N147" i="10"/>
  <c r="H157" i="10"/>
  <c r="E176" i="10"/>
  <c r="K176" i="10"/>
  <c r="E177" i="10"/>
  <c r="H194" i="10"/>
  <c r="F238" i="10"/>
  <c r="E238" i="10" s="1"/>
  <c r="F248" i="10"/>
  <c r="F126" i="10" s="1"/>
  <c r="H249" i="10"/>
  <c r="H250" i="10"/>
  <c r="K271" i="10"/>
  <c r="E275" i="10"/>
  <c r="K302" i="10"/>
  <c r="F303" i="10"/>
  <c r="E303" i="10" s="1"/>
  <c r="H309" i="10"/>
  <c r="K334" i="10"/>
  <c r="E335" i="10"/>
  <c r="K335" i="10"/>
  <c r="E340" i="10"/>
  <c r="N182" i="10"/>
  <c r="H182" i="10"/>
  <c r="N183" i="10"/>
  <c r="N177" i="10"/>
  <c r="G11" i="10"/>
  <c r="M11" i="10"/>
  <c r="N76" i="10"/>
  <c r="N133" i="10"/>
  <c r="N134" i="10"/>
  <c r="H146" i="10"/>
  <c r="N136" i="10"/>
  <c r="N330" i="10"/>
  <c r="O126" i="10"/>
  <c r="P73" i="10"/>
  <c r="H16" i="10"/>
  <c r="E16" i="10"/>
  <c r="L11" i="10"/>
  <c r="H15" i="10"/>
  <c r="I11" i="10"/>
  <c r="E24" i="10"/>
  <c r="F17" i="10"/>
  <c r="E17" i="10" s="1"/>
  <c r="I126" i="10"/>
  <c r="E136" i="10"/>
  <c r="H240" i="10"/>
  <c r="H134" i="10" s="1"/>
  <c r="I238" i="10"/>
  <c r="H238" i="10" s="1"/>
  <c r="H305" i="10"/>
  <c r="I303" i="10"/>
  <c r="H303" i="10" s="1"/>
  <c r="L18" i="10"/>
  <c r="K18" i="10" s="1"/>
  <c r="L16" i="10"/>
  <c r="O13" i="12"/>
  <c r="L74" i="10"/>
  <c r="H91" i="10"/>
  <c r="I83" i="10"/>
  <c r="H83" i="10" s="1"/>
  <c r="E116" i="10"/>
  <c r="P132" i="10"/>
  <c r="P124" i="10" s="1"/>
  <c r="N158" i="10"/>
  <c r="H166" i="10"/>
  <c r="N195" i="10"/>
  <c r="H203" i="10"/>
  <c r="M131" i="10"/>
  <c r="H261" i="10"/>
  <c r="P13" i="12"/>
  <c r="K31" i="10"/>
  <c r="I17" i="10"/>
  <c r="K24" i="10"/>
  <c r="L17" i="10"/>
  <c r="K17" i="10" s="1"/>
  <c r="K25" i="10"/>
  <c r="K54" i="10"/>
  <c r="E78" i="10"/>
  <c r="F74" i="10"/>
  <c r="N25" i="10"/>
  <c r="H37" i="10"/>
  <c r="H45" i="10"/>
  <c r="E63" i="10"/>
  <c r="K63" i="10"/>
  <c r="F73" i="10"/>
  <c r="E73" i="10" s="1"/>
  <c r="N75" i="10"/>
  <c r="H77" i="10"/>
  <c r="G74" i="10"/>
  <c r="E74" i="10" s="1"/>
  <c r="K78" i="10"/>
  <c r="M74" i="10"/>
  <c r="H84" i="10"/>
  <c r="J131" i="10"/>
  <c r="N135" i="10"/>
  <c r="H136" i="10"/>
  <c r="K147" i="10"/>
  <c r="E157" i="10"/>
  <c r="F131" i="10"/>
  <c r="K157" i="10"/>
  <c r="N176" i="10"/>
  <c r="H177" i="10"/>
  <c r="K183" i="10"/>
  <c r="E194" i="10"/>
  <c r="K194" i="10"/>
  <c r="K225" i="10"/>
  <c r="L237" i="10"/>
  <c r="K237" i="10" s="1"/>
  <c r="H246" i="10"/>
  <c r="M246" i="10"/>
  <c r="K246" i="10" s="1"/>
  <c r="M126" i="10"/>
  <c r="M12" i="10" s="1"/>
  <c r="E249" i="10"/>
  <c r="F245" i="10"/>
  <c r="F245" i="12" s="1"/>
  <c r="K249" i="10"/>
  <c r="K266" i="10"/>
  <c r="L261" i="10"/>
  <c r="K261" i="10" s="1"/>
  <c r="H279" i="10"/>
  <c r="I275" i="10"/>
  <c r="H275" i="10" s="1"/>
  <c r="K294" i="10"/>
  <c r="H308" i="10"/>
  <c r="H308" i="12" s="1"/>
  <c r="K347" i="10"/>
  <c r="K347" i="12" s="1"/>
  <c r="L345" i="10"/>
  <c r="N276" i="10"/>
  <c r="M245" i="10"/>
  <c r="E286" i="10"/>
  <c r="N309" i="10"/>
  <c r="K323" i="10"/>
  <c r="E324" i="10"/>
  <c r="N324" i="10"/>
  <c r="N340" i="10"/>
  <c r="N345" i="10"/>
  <c r="N345" i="12" s="1"/>
  <c r="E75" i="10"/>
  <c r="K75" i="10"/>
  <c r="E76" i="10"/>
  <c r="K76" i="10"/>
  <c r="H78" i="10"/>
  <c r="K84" i="10"/>
  <c r="N98" i="10"/>
  <c r="H116" i="10"/>
  <c r="E120" i="10"/>
  <c r="K128" i="10"/>
  <c r="K136" i="10"/>
  <c r="E146" i="10"/>
  <c r="K146" i="10"/>
  <c r="K158" i="10"/>
  <c r="E166" i="10"/>
  <c r="K166" i="10"/>
  <c r="K177" i="10"/>
  <c r="E182" i="10"/>
  <c r="K182" i="10"/>
  <c r="K195" i="10"/>
  <c r="E203" i="10"/>
  <c r="H204" i="10"/>
  <c r="G131" i="10"/>
  <c r="N213" i="10"/>
  <c r="G132" i="10"/>
  <c r="G124" i="10" s="1"/>
  <c r="E224" i="10"/>
  <c r="N237" i="10"/>
  <c r="H248" i="10"/>
  <c r="E261" i="10"/>
  <c r="H262" i="10"/>
  <c r="E270" i="10"/>
  <c r="K276" i="10"/>
  <c r="H286" i="10"/>
  <c r="E293" i="10"/>
  <c r="N302" i="10"/>
  <c r="K309" i="10"/>
  <c r="E317" i="10"/>
  <c r="N317" i="10"/>
  <c r="K324" i="10"/>
  <c r="E330" i="10"/>
  <c r="K340" i="10"/>
  <c r="E344" i="10"/>
  <c r="E344" i="12" s="1"/>
  <c r="H25" i="10"/>
  <c r="H31" i="10"/>
  <c r="K32" i="10"/>
  <c r="E36" i="10"/>
  <c r="K36" i="10"/>
  <c r="E37" i="10"/>
  <c r="K37" i="10"/>
  <c r="H49" i="10"/>
  <c r="H55" i="10"/>
  <c r="K62" i="10"/>
  <c r="H75" i="10"/>
  <c r="O74" i="10"/>
  <c r="K97" i="10"/>
  <c r="N116" i="10"/>
  <c r="H120" i="10"/>
  <c r="E135" i="10"/>
  <c r="E147" i="10"/>
  <c r="E167" i="10"/>
  <c r="E183" i="10"/>
  <c r="E204" i="10"/>
  <c r="K204" i="10"/>
  <c r="N214" i="10"/>
  <c r="H224" i="10"/>
  <c r="N238" i="10"/>
  <c r="K248" i="10"/>
  <c r="E262" i="10"/>
  <c r="K262" i="10"/>
  <c r="E271" i="10"/>
  <c r="N286" i="10"/>
  <c r="H293" i="10"/>
  <c r="N303" i="10"/>
  <c r="K317" i="10"/>
  <c r="E318" i="10"/>
  <c r="K330" i="10"/>
  <c r="E334" i="10"/>
  <c r="K344" i="10"/>
  <c r="K344" i="12" s="1"/>
  <c r="E345" i="10"/>
  <c r="E345" i="12" s="1"/>
  <c r="H126" i="10"/>
  <c r="E125" i="10"/>
  <c r="K125" i="10"/>
  <c r="H125" i="10"/>
  <c r="E133" i="10"/>
  <c r="E134" i="10"/>
  <c r="H76" i="10"/>
  <c r="N74" i="10"/>
  <c r="H133" i="10"/>
  <c r="K133" i="10"/>
  <c r="K134" i="10"/>
  <c r="L73" i="10"/>
  <c r="K73" i="10" s="1"/>
  <c r="O73" i="10"/>
  <c r="E97" i="10"/>
  <c r="N83" i="10"/>
  <c r="K77" i="10"/>
  <c r="N46" i="10"/>
  <c r="O15" i="10"/>
  <c r="O11" i="10" s="1"/>
  <c r="N47" i="10"/>
  <c r="L13" i="12"/>
  <c r="N36" i="10"/>
  <c r="H36" i="10"/>
  <c r="O45" i="10"/>
  <c r="N45" i="10" s="1"/>
  <c r="M132" i="10"/>
  <c r="K214" i="10"/>
  <c r="K270" i="10"/>
  <c r="H213" i="10"/>
  <c r="H214" i="10"/>
  <c r="K218" i="10"/>
  <c r="L213" i="10"/>
  <c r="J245" i="10"/>
  <c r="E285" i="10"/>
  <c r="E285" i="12" s="1"/>
  <c r="G245" i="10"/>
  <c r="E339" i="10"/>
  <c r="H343" i="10"/>
  <c r="J339" i="10"/>
  <c r="H339" i="10" s="1"/>
  <c r="F246" i="10"/>
  <c r="N270" i="10"/>
  <c r="P245" i="10"/>
  <c r="N285" i="10"/>
  <c r="N285" i="12" s="1"/>
  <c r="O245" i="10"/>
  <c r="O245" i="12" s="1"/>
  <c r="P339" i="10"/>
  <c r="N339" i="10" s="1"/>
  <c r="H347" i="10"/>
  <c r="H347" i="12" s="1"/>
  <c r="I345" i="10"/>
  <c r="O131" i="10"/>
  <c r="O132" i="10"/>
  <c r="O124" i="10" s="1"/>
  <c r="H285" i="10"/>
  <c r="H285" i="12" s="1"/>
  <c r="M339" i="10"/>
  <c r="E343" i="10"/>
  <c r="K345" i="10" l="1"/>
  <c r="K345" i="12" s="1"/>
  <c r="L345" i="12"/>
  <c r="H345" i="10"/>
  <c r="H345" i="12" s="1"/>
  <c r="I345" i="12"/>
  <c r="P14" i="10"/>
  <c r="P14" i="12" s="1"/>
  <c r="P15" i="12"/>
  <c r="P10" i="10"/>
  <c r="H11" i="10"/>
  <c r="I132" i="10"/>
  <c r="I124" i="10" s="1"/>
  <c r="L245" i="10"/>
  <c r="P123" i="10"/>
  <c r="F132" i="10"/>
  <c r="N73" i="10"/>
  <c r="L14" i="10"/>
  <c r="L10" i="10" s="1"/>
  <c r="P11" i="10"/>
  <c r="N13" i="10"/>
  <c r="I12" i="10"/>
  <c r="E248" i="10"/>
  <c r="F14" i="10"/>
  <c r="F11" i="10"/>
  <c r="J10" i="10"/>
  <c r="O12" i="10"/>
  <c r="F12" i="10"/>
  <c r="E126" i="10"/>
  <c r="O123" i="10"/>
  <c r="K11" i="10"/>
  <c r="H131" i="10"/>
  <c r="J123" i="10"/>
  <c r="J9" i="10" s="1"/>
  <c r="E131" i="10"/>
  <c r="K74" i="10"/>
  <c r="G10" i="10"/>
  <c r="N132" i="10"/>
  <c r="P9" i="10"/>
  <c r="H132" i="10"/>
  <c r="K126" i="10"/>
  <c r="K132" i="10"/>
  <c r="E132" i="10"/>
  <c r="N126" i="10"/>
  <c r="N131" i="10"/>
  <c r="K16" i="10"/>
  <c r="L12" i="10"/>
  <c r="K13" i="10"/>
  <c r="H14" i="10"/>
  <c r="I10" i="10"/>
  <c r="E14" i="10"/>
  <c r="G123" i="10"/>
  <c r="G9" i="10" s="1"/>
  <c r="H17" i="10"/>
  <c r="I13" i="12"/>
  <c r="M124" i="10"/>
  <c r="M10" i="10" s="1"/>
  <c r="N245" i="10"/>
  <c r="N245" i="12" s="1"/>
  <c r="K14" i="10"/>
  <c r="I73" i="10"/>
  <c r="H73" i="10" s="1"/>
  <c r="I245" i="10"/>
  <c r="F123" i="10"/>
  <c r="M123" i="10"/>
  <c r="M9" i="10" s="1"/>
  <c r="N15" i="10"/>
  <c r="O14" i="10"/>
  <c r="N11" i="10"/>
  <c r="N124" i="10"/>
  <c r="H124" i="10"/>
  <c r="E245" i="10"/>
  <c r="E245" i="12" s="1"/>
  <c r="E246" i="10"/>
  <c r="F124" i="10"/>
  <c r="F10" i="10" s="1"/>
  <c r="K339" i="10"/>
  <c r="K213" i="10"/>
  <c r="K131" i="10" s="1"/>
  <c r="L131" i="10"/>
  <c r="L123" i="10" l="1"/>
  <c r="O9" i="10"/>
  <c r="O123" i="12"/>
  <c r="L9" i="10"/>
  <c r="K9" i="10" s="1"/>
  <c r="L123" i="12"/>
  <c r="K245" i="10"/>
  <c r="K245" i="12" s="1"/>
  <c r="L245" i="12"/>
  <c r="F9" i="10"/>
  <c r="F123" i="12"/>
  <c r="H245" i="10"/>
  <c r="H245" i="12" s="1"/>
  <c r="I245" i="12"/>
  <c r="E13" i="10"/>
  <c r="F13" i="12"/>
  <c r="N12" i="10"/>
  <c r="K10" i="10"/>
  <c r="K12" i="10"/>
  <c r="H12" i="10"/>
  <c r="E12" i="10"/>
  <c r="E11" i="10"/>
  <c r="N9" i="10"/>
  <c r="N123" i="10"/>
  <c r="N123" i="12" s="1"/>
  <c r="I123" i="10"/>
  <c r="I9" i="10" s="1"/>
  <c r="H10" i="10"/>
  <c r="E123" i="10"/>
  <c r="E123" i="12" s="1"/>
  <c r="H13" i="10"/>
  <c r="N14" i="10"/>
  <c r="O10" i="10"/>
  <c r="K124" i="10"/>
  <c r="E9" i="10"/>
  <c r="K123" i="10"/>
  <c r="K123" i="12" s="1"/>
  <c r="E124" i="10"/>
  <c r="E10" i="10"/>
  <c r="H123" i="10" l="1"/>
  <c r="H123" i="12" s="1"/>
  <c r="I123" i="12"/>
  <c r="H9" i="10"/>
  <c r="N10" i="10"/>
  <c r="N67" i="8"/>
  <c r="N67" i="12" s="1"/>
  <c r="K67" i="8"/>
  <c r="K67" i="12" s="1"/>
  <c r="H67" i="8"/>
  <c r="H67" i="12" s="1"/>
  <c r="E67" i="8"/>
  <c r="E67" i="12" s="1"/>
  <c r="N66" i="8"/>
  <c r="N66" i="12" s="1"/>
  <c r="K66" i="8"/>
  <c r="K66" i="12" s="1"/>
  <c r="H66" i="8"/>
  <c r="H66" i="12" s="1"/>
  <c r="E66" i="8"/>
  <c r="E66" i="12" s="1"/>
  <c r="N65" i="8"/>
  <c r="N65" i="12" s="1"/>
  <c r="K65" i="8"/>
  <c r="K65" i="12" s="1"/>
  <c r="H65" i="8"/>
  <c r="H65" i="12" s="1"/>
  <c r="E65" i="8"/>
  <c r="E65" i="12" s="1"/>
  <c r="N64" i="8"/>
  <c r="N64" i="12" s="1"/>
  <c r="K64" i="8"/>
  <c r="K64" i="12" s="1"/>
  <c r="H64" i="8"/>
  <c r="H64" i="12" s="1"/>
  <c r="E64" i="8"/>
  <c r="E64" i="12" s="1"/>
  <c r="P63" i="8"/>
  <c r="O63" i="8"/>
  <c r="M63" i="8"/>
  <c r="L63" i="8"/>
  <c r="K63" i="8" s="1"/>
  <c r="K63" i="12" s="1"/>
  <c r="J63" i="8"/>
  <c r="G63" i="8"/>
  <c r="F63" i="8"/>
  <c r="O62" i="8"/>
  <c r="L62" i="8"/>
  <c r="I62" i="8"/>
  <c r="G62" i="8"/>
  <c r="F62" i="8"/>
  <c r="E63" i="8" l="1"/>
  <c r="E63" i="12" s="1"/>
  <c r="E62" i="8"/>
  <c r="E62" i="12" s="1"/>
  <c r="H62" i="8"/>
  <c r="H62" i="12" s="1"/>
  <c r="N63" i="8"/>
  <c r="N63" i="12" s="1"/>
  <c r="K62" i="8"/>
  <c r="K62" i="12" s="1"/>
  <c r="N62" i="8"/>
  <c r="N62" i="12" s="1"/>
  <c r="I63" i="8"/>
  <c r="H63" i="8" s="1"/>
  <c r="H63" i="12" s="1"/>
  <c r="N371" i="8" l="1"/>
  <c r="N380" i="8"/>
  <c r="N379" i="8"/>
  <c r="N378" i="8"/>
  <c r="N377" i="8"/>
  <c r="N376" i="8"/>
  <c r="N375" i="8"/>
  <c r="N374" i="8"/>
  <c r="N373" i="8"/>
  <c r="N372" i="8"/>
  <c r="K380" i="8"/>
  <c r="K379" i="8"/>
  <c r="K378" i="8"/>
  <c r="K377" i="8"/>
  <c r="K376" i="8"/>
  <c r="K375" i="8"/>
  <c r="K374" i="8"/>
  <c r="K373" i="8"/>
  <c r="K372" i="8"/>
  <c r="K371" i="8"/>
  <c r="H380" i="8"/>
  <c r="H379" i="8"/>
  <c r="H378" i="8"/>
  <c r="H377" i="8"/>
  <c r="H376" i="8"/>
  <c r="H375" i="8"/>
  <c r="H374" i="8"/>
  <c r="H373" i="8"/>
  <c r="H372" i="8"/>
  <c r="H371" i="8"/>
  <c r="E380" i="8"/>
  <c r="E379" i="8"/>
  <c r="E378" i="8"/>
  <c r="E377" i="8"/>
  <c r="E376" i="8"/>
  <c r="E375" i="8"/>
  <c r="E374" i="8"/>
  <c r="E373" i="8"/>
  <c r="E372" i="8"/>
  <c r="E371" i="8"/>
  <c r="P370" i="8"/>
  <c r="N370" i="8" s="1"/>
  <c r="N369" i="8"/>
  <c r="N368" i="8"/>
  <c r="P367" i="8"/>
  <c r="O367" i="8"/>
  <c r="P366" i="8"/>
  <c r="N365" i="8"/>
  <c r="N364" i="8"/>
  <c r="N363" i="8"/>
  <c r="N362" i="8"/>
  <c r="P361" i="8"/>
  <c r="O361" i="8"/>
  <c r="P360" i="8"/>
  <c r="O360" i="8"/>
  <c r="N359" i="8"/>
  <c r="N358" i="8"/>
  <c r="P357" i="8"/>
  <c r="O357" i="8"/>
  <c r="N356" i="8"/>
  <c r="N351" i="8"/>
  <c r="N350" i="8"/>
  <c r="N349" i="8"/>
  <c r="N349" i="12" s="1"/>
  <c r="N348" i="8"/>
  <c r="N347" i="8"/>
  <c r="N346" i="8"/>
  <c r="P345" i="8"/>
  <c r="O345" i="8"/>
  <c r="P344" i="8"/>
  <c r="O344" i="8"/>
  <c r="O344" i="12" s="1"/>
  <c r="N342" i="8"/>
  <c r="N341" i="8"/>
  <c r="P340" i="8"/>
  <c r="O340" i="8"/>
  <c r="O339" i="8"/>
  <c r="N338" i="8"/>
  <c r="N337" i="8"/>
  <c r="N336" i="8"/>
  <c r="P335" i="8"/>
  <c r="O335" i="8"/>
  <c r="P334" i="8"/>
  <c r="O334" i="8"/>
  <c r="N333" i="8"/>
  <c r="N332" i="8"/>
  <c r="N331" i="8"/>
  <c r="P330" i="8"/>
  <c r="O330" i="8"/>
  <c r="O329" i="8"/>
  <c r="N329" i="8" s="1"/>
  <c r="N328" i="8"/>
  <c r="N327" i="8"/>
  <c r="N326" i="8"/>
  <c r="N325" i="8"/>
  <c r="P324" i="8"/>
  <c r="O324" i="8"/>
  <c r="P323" i="8"/>
  <c r="O323" i="8"/>
  <c r="N322" i="8"/>
  <c r="N321" i="8"/>
  <c r="N320" i="8"/>
  <c r="N319" i="8"/>
  <c r="P318" i="8"/>
  <c r="O318" i="8"/>
  <c r="P317" i="8"/>
  <c r="O317" i="8"/>
  <c r="N316" i="8"/>
  <c r="N315" i="8"/>
  <c r="N314" i="8"/>
  <c r="N313" i="8"/>
  <c r="N312" i="8"/>
  <c r="N311" i="8"/>
  <c r="N310" i="8"/>
  <c r="P309" i="8"/>
  <c r="O309" i="8"/>
  <c r="P308" i="8"/>
  <c r="O308" i="8"/>
  <c r="N307" i="8"/>
  <c r="N306" i="8"/>
  <c r="N305" i="8"/>
  <c r="N304" i="8"/>
  <c r="P303" i="8"/>
  <c r="O303" i="8"/>
  <c r="P302" i="8"/>
  <c r="N301" i="8"/>
  <c r="N300" i="8"/>
  <c r="N299" i="8"/>
  <c r="N298" i="8"/>
  <c r="N297" i="8"/>
  <c r="N296" i="8"/>
  <c r="N295" i="8"/>
  <c r="P294" i="8"/>
  <c r="O294" i="8"/>
  <c r="P293" i="8"/>
  <c r="O293" i="8"/>
  <c r="N292" i="8"/>
  <c r="N291" i="8"/>
  <c r="N290" i="8"/>
  <c r="N289" i="8"/>
  <c r="N288" i="8"/>
  <c r="N287" i="8"/>
  <c r="P286" i="8"/>
  <c r="O286" i="8"/>
  <c r="P285" i="8"/>
  <c r="O285" i="8"/>
  <c r="N284" i="8"/>
  <c r="N283" i="8"/>
  <c r="N282" i="8"/>
  <c r="N281" i="8"/>
  <c r="N280" i="8"/>
  <c r="N279" i="8"/>
  <c r="N278" i="8"/>
  <c r="N277" i="8"/>
  <c r="P276" i="8"/>
  <c r="O276" i="8"/>
  <c r="P275" i="8"/>
  <c r="O275" i="8"/>
  <c r="N274" i="8"/>
  <c r="N273" i="8"/>
  <c r="N272" i="8"/>
  <c r="P271" i="8"/>
  <c r="O271" i="8"/>
  <c r="P270" i="8"/>
  <c r="O270" i="8"/>
  <c r="N269" i="8"/>
  <c r="N268" i="8"/>
  <c r="N267" i="8"/>
  <c r="N266" i="8"/>
  <c r="N265" i="8"/>
  <c r="N264" i="8"/>
  <c r="N263" i="8"/>
  <c r="P262" i="8"/>
  <c r="O262" i="8"/>
  <c r="P261" i="8"/>
  <c r="N260" i="8"/>
  <c r="N259" i="8"/>
  <c r="N258" i="8"/>
  <c r="N257" i="8"/>
  <c r="N256" i="8"/>
  <c r="N255" i="8"/>
  <c r="N254" i="8"/>
  <c r="N253" i="8"/>
  <c r="N252" i="8"/>
  <c r="N251" i="8"/>
  <c r="P250" i="8"/>
  <c r="O250" i="8"/>
  <c r="P249" i="8"/>
  <c r="O249" i="8"/>
  <c r="P248" i="8"/>
  <c r="P246" i="8" s="1"/>
  <c r="O248" i="8"/>
  <c r="N247" i="8"/>
  <c r="N244" i="8"/>
  <c r="N243" i="8"/>
  <c r="O237" i="8"/>
  <c r="N241" i="8"/>
  <c r="N240" i="8"/>
  <c r="N239" i="8"/>
  <c r="P238" i="8"/>
  <c r="O238" i="8"/>
  <c r="P237" i="8"/>
  <c r="N236" i="8"/>
  <c r="N235" i="8"/>
  <c r="N234" i="8"/>
  <c r="N232" i="8"/>
  <c r="N231" i="8"/>
  <c r="N230" i="8"/>
  <c r="N229" i="8"/>
  <c r="N228" i="8"/>
  <c r="N227" i="8"/>
  <c r="N226" i="8"/>
  <c r="P225" i="8"/>
  <c r="O225" i="8"/>
  <c r="P224" i="8"/>
  <c r="N223" i="8"/>
  <c r="N222" i="8"/>
  <c r="N221" i="8"/>
  <c r="N220" i="8"/>
  <c r="N219" i="8"/>
  <c r="N218" i="8"/>
  <c r="N217" i="8"/>
  <c r="N216" i="8"/>
  <c r="N215" i="8"/>
  <c r="P214" i="8"/>
  <c r="O214" i="8"/>
  <c r="P213" i="8"/>
  <c r="N212" i="8"/>
  <c r="N211" i="8"/>
  <c r="N210" i="8"/>
  <c r="N209" i="8"/>
  <c r="N208" i="8"/>
  <c r="N207" i="8"/>
  <c r="N206" i="8"/>
  <c r="N205" i="8"/>
  <c r="P204" i="8"/>
  <c r="O204" i="8"/>
  <c r="P203" i="8"/>
  <c r="N201" i="8"/>
  <c r="N200" i="8"/>
  <c r="N199" i="8"/>
  <c r="N198" i="8"/>
  <c r="N197" i="8"/>
  <c r="N196" i="8"/>
  <c r="P195" i="8"/>
  <c r="O195" i="8"/>
  <c r="P194" i="8"/>
  <c r="O194" i="8"/>
  <c r="N192" i="8"/>
  <c r="N191" i="8"/>
  <c r="N190" i="8"/>
  <c r="N189" i="8"/>
  <c r="N188" i="8"/>
  <c r="N187" i="8"/>
  <c r="N186" i="8"/>
  <c r="N185" i="8"/>
  <c r="N184" i="8"/>
  <c r="P183" i="8"/>
  <c r="O183" i="8"/>
  <c r="P182" i="8"/>
  <c r="O182" i="8"/>
  <c r="N181" i="8"/>
  <c r="N180" i="8"/>
  <c r="N179" i="8"/>
  <c r="N178" i="8"/>
  <c r="P177" i="8"/>
  <c r="O177" i="8"/>
  <c r="P176" i="8"/>
  <c r="O176" i="8"/>
  <c r="N175" i="8"/>
  <c r="N174" i="8"/>
  <c r="N173" i="8"/>
  <c r="N170" i="8"/>
  <c r="N169" i="8"/>
  <c r="N168" i="8"/>
  <c r="P167" i="8"/>
  <c r="O167" i="8"/>
  <c r="P166" i="8"/>
  <c r="O166" i="8"/>
  <c r="N165" i="8"/>
  <c r="N164" i="8"/>
  <c r="N163" i="8"/>
  <c r="N162" i="8"/>
  <c r="N161" i="8"/>
  <c r="N160" i="8"/>
  <c r="N159" i="8"/>
  <c r="P158" i="8"/>
  <c r="O158" i="8"/>
  <c r="P157" i="8"/>
  <c r="O157" i="8"/>
  <c r="N155" i="8"/>
  <c r="N154" i="8"/>
  <c r="N153" i="8"/>
  <c r="N152" i="8"/>
  <c r="N151" i="8"/>
  <c r="N150" i="8"/>
  <c r="N149" i="8"/>
  <c r="N148" i="8"/>
  <c r="P147" i="8"/>
  <c r="O147" i="8"/>
  <c r="P146" i="8"/>
  <c r="O146" i="8"/>
  <c r="N145" i="8"/>
  <c r="N144" i="8"/>
  <c r="N143" i="8"/>
  <c r="N142" i="8"/>
  <c r="N141" i="8"/>
  <c r="N140" i="8"/>
  <c r="N139" i="8"/>
  <c r="N138" i="8"/>
  <c r="N137" i="8"/>
  <c r="P136" i="8"/>
  <c r="O136" i="8"/>
  <c r="P135" i="8"/>
  <c r="O135" i="8"/>
  <c r="P125" i="8"/>
  <c r="O125" i="8"/>
  <c r="N130" i="8"/>
  <c r="N129" i="8"/>
  <c r="P128" i="8"/>
  <c r="O128" i="8"/>
  <c r="N127" i="8"/>
  <c r="N122" i="8"/>
  <c r="N121" i="8"/>
  <c r="P120" i="8"/>
  <c r="O120" i="8"/>
  <c r="N119" i="8"/>
  <c r="N118" i="8"/>
  <c r="N117" i="8"/>
  <c r="P116" i="8"/>
  <c r="O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P98" i="8"/>
  <c r="O98" i="8"/>
  <c r="P97" i="8"/>
  <c r="O97" i="8"/>
  <c r="N96" i="8"/>
  <c r="N95" i="8"/>
  <c r="N94" i="8"/>
  <c r="N93" i="8"/>
  <c r="N92" i="8"/>
  <c r="N91" i="8"/>
  <c r="N90" i="8"/>
  <c r="N89" i="8"/>
  <c r="N88" i="8"/>
  <c r="N87" i="8"/>
  <c r="N86" i="8"/>
  <c r="N85" i="8"/>
  <c r="P84" i="8"/>
  <c r="O84" i="8"/>
  <c r="P83" i="8"/>
  <c r="O83" i="8"/>
  <c r="N82" i="8"/>
  <c r="N81" i="8"/>
  <c r="N80" i="8"/>
  <c r="N79" i="8"/>
  <c r="P78" i="8"/>
  <c r="O78" i="8"/>
  <c r="P77" i="8"/>
  <c r="O77" i="8"/>
  <c r="P76" i="8"/>
  <c r="O76" i="8"/>
  <c r="P75" i="8"/>
  <c r="O75" i="8"/>
  <c r="N30" i="8"/>
  <c r="N30" i="12" s="1"/>
  <c r="N29" i="8"/>
  <c r="N29" i="12" s="1"/>
  <c r="N28" i="8"/>
  <c r="N28" i="12" s="1"/>
  <c r="N27" i="8"/>
  <c r="N27" i="12" s="1"/>
  <c r="P26" i="8"/>
  <c r="O26" i="8"/>
  <c r="O25" i="8"/>
  <c r="N24" i="8"/>
  <c r="N24" i="12" s="1"/>
  <c r="N23" i="8"/>
  <c r="N23" i="12" s="1"/>
  <c r="N22" i="8"/>
  <c r="N22" i="12" s="1"/>
  <c r="N21" i="8"/>
  <c r="N21" i="12" s="1"/>
  <c r="N20" i="8"/>
  <c r="N20" i="12" s="1"/>
  <c r="N19" i="8"/>
  <c r="N19" i="12" s="1"/>
  <c r="P18" i="8"/>
  <c r="O18" i="8"/>
  <c r="P17" i="8"/>
  <c r="O17" i="8"/>
  <c r="N361" i="8" l="1"/>
  <c r="N360" i="8"/>
  <c r="N250" i="8"/>
  <c r="N120" i="8"/>
  <c r="P126" i="8"/>
  <c r="P132" i="8"/>
  <c r="P131" i="8"/>
  <c r="O132" i="8"/>
  <c r="N76" i="8"/>
  <c r="N76" i="12" s="1"/>
  <c r="N270" i="8"/>
  <c r="N324" i="8"/>
  <c r="N83" i="8"/>
  <c r="N238" i="8"/>
  <c r="N271" i="8"/>
  <c r="N323" i="8"/>
  <c r="N345" i="8"/>
  <c r="N77" i="8"/>
  <c r="N77" i="12" s="1"/>
  <c r="N125" i="8"/>
  <c r="N147" i="8"/>
  <c r="N166" i="8"/>
  <c r="N276" i="8"/>
  <c r="N167" i="8"/>
  <c r="N237" i="8"/>
  <c r="N214" i="8"/>
  <c r="N26" i="8"/>
  <c r="N26" i="12" s="1"/>
  <c r="P73" i="8"/>
  <c r="O74" i="8"/>
  <c r="N116" i="8"/>
  <c r="N128" i="8"/>
  <c r="N157" i="8"/>
  <c r="N177" i="8"/>
  <c r="N262" i="8"/>
  <c r="N275" i="8"/>
  <c r="N286" i="8"/>
  <c r="N303" i="8"/>
  <c r="N309" i="8"/>
  <c r="N317" i="8"/>
  <c r="N344" i="8"/>
  <c r="N344" i="12" s="1"/>
  <c r="O126" i="8"/>
  <c r="N25" i="8"/>
  <c r="N25" i="12" s="1"/>
  <c r="N75" i="8"/>
  <c r="N75" i="12" s="1"/>
  <c r="N97" i="8"/>
  <c r="N158" i="8"/>
  <c r="N176" i="8"/>
  <c r="N194" i="8"/>
  <c r="N294" i="8"/>
  <c r="N330" i="8"/>
  <c r="N335" i="8"/>
  <c r="N249" i="8"/>
  <c r="N225" i="8"/>
  <c r="N204" i="8"/>
  <c r="N134" i="8"/>
  <c r="N183" i="8"/>
  <c r="N136" i="8"/>
  <c r="N18" i="8"/>
  <c r="N18" i="12" s="1"/>
  <c r="N17" i="8"/>
  <c r="N17" i="12" s="1"/>
  <c r="P74" i="8"/>
  <c r="N98" i="8"/>
  <c r="N146" i="8"/>
  <c r="N133" i="8"/>
  <c r="N195" i="8"/>
  <c r="N224" i="8"/>
  <c r="N248" i="8"/>
  <c r="N293" i="8"/>
  <c r="N308" i="8"/>
  <c r="N334" i="8"/>
  <c r="N340" i="8"/>
  <c r="N367" i="8"/>
  <c r="O366" i="8"/>
  <c r="O73" i="8"/>
  <c r="N78" i="8"/>
  <c r="N78" i="12" s="1"/>
  <c r="N84" i="8"/>
  <c r="N135" i="8"/>
  <c r="N182" i="8"/>
  <c r="N242" i="8"/>
  <c r="N285" i="8"/>
  <c r="N302" i="8"/>
  <c r="N318" i="8"/>
  <c r="N357" i="8"/>
  <c r="P343" i="8"/>
  <c r="O203" i="8"/>
  <c r="N203" i="8" s="1"/>
  <c r="O246" i="8"/>
  <c r="N246" i="8" s="1"/>
  <c r="P124" i="8"/>
  <c r="P245" i="8"/>
  <c r="O213" i="8"/>
  <c r="N213" i="8" s="1"/>
  <c r="O261" i="8"/>
  <c r="L305" i="8"/>
  <c r="I305" i="8"/>
  <c r="F305" i="8"/>
  <c r="N126" i="8" l="1"/>
  <c r="O131" i="8"/>
  <c r="N74" i="8"/>
  <c r="N74" i="12" s="1"/>
  <c r="N132" i="8"/>
  <c r="N131" i="8"/>
  <c r="N73" i="8"/>
  <c r="O124" i="8"/>
  <c r="N124" i="8" s="1"/>
  <c r="N366" i="8"/>
  <c r="N261" i="8"/>
  <c r="O245" i="8"/>
  <c r="N245" i="8" s="1"/>
  <c r="P123" i="8"/>
  <c r="P339" i="8"/>
  <c r="N339" i="8" s="1"/>
  <c r="N343" i="8"/>
  <c r="M360" i="8"/>
  <c r="L360" i="8"/>
  <c r="J360" i="8"/>
  <c r="I360" i="8"/>
  <c r="G360" i="8"/>
  <c r="F360" i="8"/>
  <c r="K365" i="8"/>
  <c r="H365" i="8"/>
  <c r="E365" i="8"/>
  <c r="E364" i="8"/>
  <c r="H364" i="8"/>
  <c r="K364" i="8"/>
  <c r="K351" i="8"/>
  <c r="H351" i="8"/>
  <c r="E351" i="8"/>
  <c r="K312" i="8"/>
  <c r="H312" i="8"/>
  <c r="E312" i="8"/>
  <c r="G83" i="8"/>
  <c r="J83" i="8"/>
  <c r="M83" i="8"/>
  <c r="L83" i="8"/>
  <c r="F83" i="8"/>
  <c r="K92" i="8"/>
  <c r="H92" i="8"/>
  <c r="E92" i="8"/>
  <c r="P55" i="8" l="1"/>
  <c r="P54" i="8"/>
  <c r="N61" i="8"/>
  <c r="N61" i="12" s="1"/>
  <c r="O123" i="8"/>
  <c r="L38" i="8"/>
  <c r="L15" i="8" s="1"/>
  <c r="I38" i="8"/>
  <c r="I15" i="8" s="1"/>
  <c r="F38" i="8"/>
  <c r="F15" i="8" s="1"/>
  <c r="L240" i="8"/>
  <c r="I240" i="8"/>
  <c r="F240" i="8"/>
  <c r="N60" i="8" l="1"/>
  <c r="N60" i="12" s="1"/>
  <c r="N123" i="8"/>
  <c r="I203" i="8"/>
  <c r="F203" i="8"/>
  <c r="E313" i="8"/>
  <c r="E314" i="8"/>
  <c r="E315" i="8"/>
  <c r="E316" i="8"/>
  <c r="L293" i="8"/>
  <c r="I293" i="8"/>
  <c r="F293" i="8"/>
  <c r="L242" i="8"/>
  <c r="L224" i="8"/>
  <c r="I224" i="8"/>
  <c r="F224" i="8"/>
  <c r="P50" i="8" l="1"/>
  <c r="P49" i="8"/>
  <c r="N59" i="8"/>
  <c r="N59" i="12" s="1"/>
  <c r="K175" i="8"/>
  <c r="H175" i="8"/>
  <c r="E175" i="8"/>
  <c r="K145" i="8"/>
  <c r="P46" i="8" l="1"/>
  <c r="P45" i="8" s="1"/>
  <c r="P44" i="8"/>
  <c r="N58" i="8"/>
  <c r="N58" i="12" s="1"/>
  <c r="O54" i="8"/>
  <c r="H145" i="8"/>
  <c r="E145" i="8"/>
  <c r="K219" i="8"/>
  <c r="L218" i="8"/>
  <c r="H219" i="8"/>
  <c r="P37" i="8" l="1"/>
  <c r="P36" i="8"/>
  <c r="N54" i="8"/>
  <c r="N54" i="12" s="1"/>
  <c r="N57" i="8"/>
  <c r="N57" i="12" s="1"/>
  <c r="E219" i="8"/>
  <c r="L166" i="8"/>
  <c r="I166" i="8"/>
  <c r="F166" i="8"/>
  <c r="P31" i="8" l="1"/>
  <c r="P9" i="8" s="1"/>
  <c r="P9" i="12" s="1"/>
  <c r="O55" i="8"/>
  <c r="N56" i="8"/>
  <c r="N56" i="12" s="1"/>
  <c r="F133" i="8"/>
  <c r="G133" i="8"/>
  <c r="I133" i="8"/>
  <c r="J133" i="8"/>
  <c r="L133" i="8"/>
  <c r="M133" i="8"/>
  <c r="F134" i="8"/>
  <c r="G134" i="8"/>
  <c r="I134" i="8"/>
  <c r="J134" i="8"/>
  <c r="L134" i="8"/>
  <c r="M134" i="8"/>
  <c r="P16" i="8" l="1"/>
  <c r="P12" i="8" s="1"/>
  <c r="P12" i="12" s="1"/>
  <c r="N55" i="8"/>
  <c r="N55" i="12" s="1"/>
  <c r="K259" i="8"/>
  <c r="H259" i="8"/>
  <c r="E259" i="8"/>
  <c r="K236" i="8"/>
  <c r="H236" i="8"/>
  <c r="E236" i="8"/>
  <c r="L135" i="8"/>
  <c r="I135" i="8"/>
  <c r="F135" i="8"/>
  <c r="P32" i="8" l="1"/>
  <c r="P15" i="8"/>
  <c r="O49" i="8"/>
  <c r="N53" i="8"/>
  <c r="N53" i="12" s="1"/>
  <c r="L24" i="8"/>
  <c r="I24" i="8"/>
  <c r="F24" i="8"/>
  <c r="P11" i="8" l="1"/>
  <c r="P11" i="12" s="1"/>
  <c r="P14" i="8"/>
  <c r="P10" i="8" s="1"/>
  <c r="P10" i="12" s="1"/>
  <c r="N52" i="8"/>
  <c r="N52" i="12" s="1"/>
  <c r="N49" i="8"/>
  <c r="N49" i="12" s="1"/>
  <c r="M370" i="8"/>
  <c r="M366" i="8" s="1"/>
  <c r="L370" i="8"/>
  <c r="J370" i="8"/>
  <c r="J366" i="8" s="1"/>
  <c r="I370" i="8"/>
  <c r="G370" i="8"/>
  <c r="G366" i="8" s="1"/>
  <c r="F370" i="8"/>
  <c r="K369" i="8"/>
  <c r="H369" i="8"/>
  <c r="E369" i="8"/>
  <c r="K368" i="8"/>
  <c r="H368" i="8"/>
  <c r="E368" i="8"/>
  <c r="M367" i="8"/>
  <c r="L367" i="8"/>
  <c r="J367" i="8"/>
  <c r="I367" i="8"/>
  <c r="G367" i="8"/>
  <c r="F367" i="8"/>
  <c r="K363" i="8"/>
  <c r="H363" i="8"/>
  <c r="E363" i="8"/>
  <c r="K362" i="8"/>
  <c r="H362" i="8"/>
  <c r="E362" i="8"/>
  <c r="M361" i="8"/>
  <c r="L361" i="8"/>
  <c r="J361" i="8"/>
  <c r="I361" i="8"/>
  <c r="G361" i="8"/>
  <c r="F361" i="8"/>
  <c r="K359" i="8"/>
  <c r="H359" i="8"/>
  <c r="E359" i="8"/>
  <c r="K358" i="8"/>
  <c r="H358" i="8"/>
  <c r="E358" i="8"/>
  <c r="M357" i="8"/>
  <c r="L357" i="8"/>
  <c r="J357" i="8"/>
  <c r="I357" i="8"/>
  <c r="G357" i="8"/>
  <c r="F357" i="8"/>
  <c r="K350" i="8"/>
  <c r="H350" i="8"/>
  <c r="E350" i="8"/>
  <c r="K349" i="8"/>
  <c r="H349" i="8"/>
  <c r="E349" i="8"/>
  <c r="K348" i="8"/>
  <c r="H348" i="8"/>
  <c r="E348" i="8"/>
  <c r="K347" i="8"/>
  <c r="H347" i="8"/>
  <c r="F345" i="8"/>
  <c r="K346" i="8"/>
  <c r="H346" i="8"/>
  <c r="E346" i="8"/>
  <c r="M345" i="8"/>
  <c r="J345" i="8"/>
  <c r="G345" i="8"/>
  <c r="M344" i="8"/>
  <c r="M343" i="8" s="1"/>
  <c r="K343" i="8" s="1"/>
  <c r="L344" i="8"/>
  <c r="J344" i="8"/>
  <c r="J343" i="8" s="1"/>
  <c r="J339" i="8" s="1"/>
  <c r="I344" i="8"/>
  <c r="G344" i="8"/>
  <c r="G343" i="8" s="1"/>
  <c r="G339" i="8" s="1"/>
  <c r="F344" i="8"/>
  <c r="K342" i="8"/>
  <c r="H342" i="8"/>
  <c r="E342" i="8"/>
  <c r="K341" i="8"/>
  <c r="H341" i="8"/>
  <c r="E341" i="8"/>
  <c r="M340" i="8"/>
  <c r="L340" i="8"/>
  <c r="J340" i="8"/>
  <c r="I340" i="8"/>
  <c r="G340" i="8"/>
  <c r="F340" i="8"/>
  <c r="L339" i="8"/>
  <c r="I339" i="8"/>
  <c r="F339" i="8"/>
  <c r="K338" i="8"/>
  <c r="H338" i="8"/>
  <c r="E338" i="8"/>
  <c r="K337" i="8"/>
  <c r="H337" i="8"/>
  <c r="E337" i="8"/>
  <c r="K336" i="8"/>
  <c r="H336" i="8"/>
  <c r="E336" i="8"/>
  <c r="M335" i="8"/>
  <c r="L335" i="8"/>
  <c r="J335" i="8"/>
  <c r="I335" i="8"/>
  <c r="G335" i="8"/>
  <c r="F335" i="8"/>
  <c r="M334" i="8"/>
  <c r="L334" i="8"/>
  <c r="J334" i="8"/>
  <c r="I334" i="8"/>
  <c r="G334" i="8"/>
  <c r="F334" i="8"/>
  <c r="K333" i="8"/>
  <c r="H333" i="8"/>
  <c r="E333" i="8"/>
  <c r="K332" i="8"/>
  <c r="H332" i="8"/>
  <c r="E332" i="8"/>
  <c r="K331" i="8"/>
  <c r="H331" i="8"/>
  <c r="E331" i="8"/>
  <c r="M330" i="8"/>
  <c r="L330" i="8"/>
  <c r="J330" i="8"/>
  <c r="I330" i="8"/>
  <c r="G330" i="8"/>
  <c r="F330" i="8"/>
  <c r="L329" i="8"/>
  <c r="K329" i="8" s="1"/>
  <c r="I329" i="8"/>
  <c r="H329" i="8" s="1"/>
  <c r="F329" i="8"/>
  <c r="E329" i="8" s="1"/>
  <c r="K328" i="8"/>
  <c r="H328" i="8"/>
  <c r="E328" i="8"/>
  <c r="K327" i="8"/>
  <c r="H327" i="8"/>
  <c r="E327" i="8"/>
  <c r="K326" i="8"/>
  <c r="H326" i="8"/>
  <c r="E326" i="8"/>
  <c r="K325" i="8"/>
  <c r="H325" i="8"/>
  <c r="E325" i="8"/>
  <c r="M324" i="8"/>
  <c r="L324" i="8"/>
  <c r="J324" i="8"/>
  <c r="I324" i="8"/>
  <c r="G324" i="8"/>
  <c r="F324" i="8"/>
  <c r="M323" i="8"/>
  <c r="L323" i="8"/>
  <c r="J323" i="8"/>
  <c r="I323" i="8"/>
  <c r="G323" i="8"/>
  <c r="F323" i="8"/>
  <c r="K322" i="8"/>
  <c r="H322" i="8"/>
  <c r="E322" i="8"/>
  <c r="K321" i="8"/>
  <c r="H321" i="8"/>
  <c r="E321" i="8"/>
  <c r="K320" i="8"/>
  <c r="H320" i="8"/>
  <c r="E320" i="8"/>
  <c r="K319" i="8"/>
  <c r="H319" i="8"/>
  <c r="E319" i="8"/>
  <c r="M318" i="8"/>
  <c r="L318" i="8"/>
  <c r="J318" i="8"/>
  <c r="I318" i="8"/>
  <c r="G318" i="8"/>
  <c r="F318" i="8"/>
  <c r="M317" i="8"/>
  <c r="L317" i="8"/>
  <c r="J317" i="8"/>
  <c r="I317" i="8"/>
  <c r="G317" i="8"/>
  <c r="F317" i="8"/>
  <c r="K316" i="8"/>
  <c r="H316" i="8"/>
  <c r="K315" i="8"/>
  <c r="H315" i="8"/>
  <c r="K314" i="8"/>
  <c r="H314" i="8"/>
  <c r="K313" i="8"/>
  <c r="H313" i="8"/>
  <c r="K311" i="8"/>
  <c r="H311" i="8"/>
  <c r="E311" i="8"/>
  <c r="K310" i="8"/>
  <c r="H310" i="8"/>
  <c r="E310" i="8"/>
  <c r="M309" i="8"/>
  <c r="L309" i="8"/>
  <c r="J309" i="8"/>
  <c r="I309" i="8"/>
  <c r="G309" i="8"/>
  <c r="F309" i="8"/>
  <c r="M308" i="8"/>
  <c r="L308" i="8"/>
  <c r="J308" i="8"/>
  <c r="I308" i="8"/>
  <c r="G308" i="8"/>
  <c r="F308" i="8"/>
  <c r="K307" i="8"/>
  <c r="H307" i="8"/>
  <c r="E307" i="8"/>
  <c r="K306" i="8"/>
  <c r="H306" i="8"/>
  <c r="E306" i="8"/>
  <c r="K305" i="8"/>
  <c r="H305" i="8"/>
  <c r="E305" i="8"/>
  <c r="K304" i="8"/>
  <c r="H304" i="8"/>
  <c r="E304" i="8"/>
  <c r="M303" i="8"/>
  <c r="L303" i="8"/>
  <c r="J303" i="8"/>
  <c r="I303" i="8"/>
  <c r="G303" i="8"/>
  <c r="F303" i="8"/>
  <c r="M302" i="8"/>
  <c r="L302" i="8"/>
  <c r="J302" i="8"/>
  <c r="I302" i="8"/>
  <c r="G302" i="8"/>
  <c r="F302" i="8"/>
  <c r="K301" i="8"/>
  <c r="H301" i="8"/>
  <c r="E301" i="8"/>
  <c r="K300" i="8"/>
  <c r="H300" i="8"/>
  <c r="E300" i="8"/>
  <c r="K299" i="8"/>
  <c r="H299" i="8"/>
  <c r="E299" i="8"/>
  <c r="K298" i="8"/>
  <c r="H298" i="8"/>
  <c r="E298" i="8"/>
  <c r="K297" i="8"/>
  <c r="H297" i="8"/>
  <c r="E297" i="8"/>
  <c r="K296" i="8"/>
  <c r="H296" i="8"/>
  <c r="E296" i="8"/>
  <c r="K295" i="8"/>
  <c r="H295" i="8"/>
  <c r="E295" i="8"/>
  <c r="M294" i="8"/>
  <c r="L294" i="8"/>
  <c r="J294" i="8"/>
  <c r="I294" i="8"/>
  <c r="G294" i="8"/>
  <c r="F294" i="8"/>
  <c r="M293" i="8"/>
  <c r="J293" i="8"/>
  <c r="G293" i="8"/>
  <c r="K292" i="8"/>
  <c r="H292" i="8"/>
  <c r="E292" i="8"/>
  <c r="K291" i="8"/>
  <c r="H291" i="8"/>
  <c r="E291" i="8"/>
  <c r="K290" i="8"/>
  <c r="H290" i="8"/>
  <c r="E290" i="8"/>
  <c r="K289" i="8"/>
  <c r="H289" i="8"/>
  <c r="E289" i="8"/>
  <c r="K288" i="8"/>
  <c r="H288" i="8"/>
  <c r="E288" i="8"/>
  <c r="K287" i="8"/>
  <c r="H287" i="8"/>
  <c r="E287" i="8"/>
  <c r="M286" i="8"/>
  <c r="L286" i="8"/>
  <c r="J286" i="8"/>
  <c r="I286" i="8"/>
  <c r="G286" i="8"/>
  <c r="F286" i="8"/>
  <c r="M285" i="8"/>
  <c r="L285" i="8"/>
  <c r="J285" i="8"/>
  <c r="I285" i="8"/>
  <c r="G285" i="8"/>
  <c r="F285" i="8"/>
  <c r="K284" i="8"/>
  <c r="H284" i="8"/>
  <c r="E284" i="8"/>
  <c r="K283" i="8"/>
  <c r="H283" i="8"/>
  <c r="E283" i="8"/>
  <c r="K282" i="8"/>
  <c r="H282" i="8"/>
  <c r="E282" i="8"/>
  <c r="K281" i="8"/>
  <c r="H281" i="8"/>
  <c r="E281" i="8"/>
  <c r="K280" i="8"/>
  <c r="H280" i="8"/>
  <c r="E280" i="8"/>
  <c r="K279" i="8"/>
  <c r="I279" i="8"/>
  <c r="H279" i="8" s="1"/>
  <c r="E279" i="8"/>
  <c r="K278" i="8"/>
  <c r="H278" i="8"/>
  <c r="E278" i="8"/>
  <c r="K277" i="8"/>
  <c r="H277" i="8"/>
  <c r="E277" i="8"/>
  <c r="M276" i="8"/>
  <c r="L276" i="8"/>
  <c r="J276" i="8"/>
  <c r="I276" i="8"/>
  <c r="G276" i="8"/>
  <c r="F276" i="8"/>
  <c r="M275" i="8"/>
  <c r="L275" i="8"/>
  <c r="J275" i="8"/>
  <c r="G275" i="8"/>
  <c r="F275" i="8"/>
  <c r="K274" i="8"/>
  <c r="H274" i="8"/>
  <c r="E274" i="8"/>
  <c r="K273" i="8"/>
  <c r="H273" i="8"/>
  <c r="E273" i="8"/>
  <c r="K272" i="8"/>
  <c r="H272" i="8"/>
  <c r="E272" i="8"/>
  <c r="M271" i="8"/>
  <c r="L271" i="8"/>
  <c r="J271" i="8"/>
  <c r="I271" i="8"/>
  <c r="G271" i="8"/>
  <c r="F271" i="8"/>
  <c r="M270" i="8"/>
  <c r="L270" i="8"/>
  <c r="J270" i="8"/>
  <c r="I270" i="8"/>
  <c r="G270" i="8"/>
  <c r="F270" i="8"/>
  <c r="K269" i="8"/>
  <c r="H269" i="8"/>
  <c r="E269" i="8"/>
  <c r="K268" i="8"/>
  <c r="H268" i="8"/>
  <c r="E268" i="8"/>
  <c r="K267" i="8"/>
  <c r="H267" i="8"/>
  <c r="E267" i="8"/>
  <c r="L266" i="8"/>
  <c r="K266" i="8" s="1"/>
  <c r="I266" i="8"/>
  <c r="H266" i="8" s="1"/>
  <c r="E266" i="8"/>
  <c r="K265" i="8"/>
  <c r="H265" i="8"/>
  <c r="E265" i="8"/>
  <c r="K264" i="8"/>
  <c r="H264" i="8"/>
  <c r="E264" i="8"/>
  <c r="K263" i="8"/>
  <c r="H263" i="8"/>
  <c r="E263" i="8"/>
  <c r="M262" i="8"/>
  <c r="L262" i="8"/>
  <c r="J262" i="8"/>
  <c r="I262" i="8"/>
  <c r="G262" i="8"/>
  <c r="F262" i="8"/>
  <c r="M261" i="8"/>
  <c r="J261" i="8"/>
  <c r="G261" i="8"/>
  <c r="K260" i="8"/>
  <c r="H260" i="8"/>
  <c r="E260" i="8"/>
  <c r="K258" i="8"/>
  <c r="H258" i="8"/>
  <c r="E258" i="8"/>
  <c r="K257" i="8"/>
  <c r="H257" i="8"/>
  <c r="E257" i="8"/>
  <c r="K256" i="8"/>
  <c r="H256" i="8"/>
  <c r="E256" i="8"/>
  <c r="K255" i="8"/>
  <c r="H255" i="8"/>
  <c r="E255" i="8"/>
  <c r="K254" i="8"/>
  <c r="H254" i="8"/>
  <c r="E254" i="8"/>
  <c r="K253" i="8"/>
  <c r="H253" i="8"/>
  <c r="E253" i="8"/>
  <c r="K252" i="8"/>
  <c r="H252" i="8"/>
  <c r="E252" i="8"/>
  <c r="K251" i="8"/>
  <c r="H251" i="8"/>
  <c r="E251" i="8"/>
  <c r="M250" i="8"/>
  <c r="L250" i="8"/>
  <c r="J250" i="8"/>
  <c r="I250" i="8"/>
  <c r="G250" i="8"/>
  <c r="F250" i="8"/>
  <c r="M249" i="8"/>
  <c r="L249" i="8"/>
  <c r="J249" i="8"/>
  <c r="I249" i="8"/>
  <c r="G249" i="8"/>
  <c r="F249" i="8"/>
  <c r="M248" i="8"/>
  <c r="M126" i="8" s="1"/>
  <c r="L248" i="8"/>
  <c r="L246" i="8" s="1"/>
  <c r="J248" i="8"/>
  <c r="J246" i="8" s="1"/>
  <c r="I248" i="8"/>
  <c r="I246" i="8" s="1"/>
  <c r="G248" i="8"/>
  <c r="G246" i="8" s="1"/>
  <c r="F248" i="8"/>
  <c r="F126" i="8" s="1"/>
  <c r="K247" i="8"/>
  <c r="H247" i="8"/>
  <c r="E247" i="8"/>
  <c r="K244" i="8"/>
  <c r="H244" i="8"/>
  <c r="E244" i="8"/>
  <c r="K243" i="8"/>
  <c r="H243" i="8"/>
  <c r="E243" i="8"/>
  <c r="K242" i="8"/>
  <c r="I242" i="8"/>
  <c r="H242" i="8" s="1"/>
  <c r="E242" i="8"/>
  <c r="K241" i="8"/>
  <c r="H241" i="8"/>
  <c r="E241" i="8"/>
  <c r="K240" i="8"/>
  <c r="H240" i="8"/>
  <c r="E240" i="8"/>
  <c r="K239" i="8"/>
  <c r="H239" i="8"/>
  <c r="E239" i="8"/>
  <c r="M238" i="8"/>
  <c r="J238" i="8"/>
  <c r="G238" i="8"/>
  <c r="M237" i="8"/>
  <c r="L237" i="8"/>
  <c r="J237" i="8"/>
  <c r="G237" i="8"/>
  <c r="K235" i="8"/>
  <c r="H235" i="8"/>
  <c r="E235" i="8"/>
  <c r="K234" i="8"/>
  <c r="H234" i="8"/>
  <c r="E234" i="8"/>
  <c r="K232" i="8"/>
  <c r="H232" i="8"/>
  <c r="E232" i="8"/>
  <c r="K231" i="8"/>
  <c r="H231" i="8"/>
  <c r="E231" i="8"/>
  <c r="K230" i="8"/>
  <c r="H230" i="8"/>
  <c r="E230" i="8"/>
  <c r="K229" i="8"/>
  <c r="H229" i="8"/>
  <c r="E229" i="8"/>
  <c r="K228" i="8"/>
  <c r="H228" i="8"/>
  <c r="E228" i="8"/>
  <c r="K227" i="8"/>
  <c r="H227" i="8"/>
  <c r="E227" i="8"/>
  <c r="K226" i="8"/>
  <c r="H226" i="8"/>
  <c r="E226" i="8"/>
  <c r="M225" i="8"/>
  <c r="L225" i="8"/>
  <c r="J225" i="8"/>
  <c r="I225" i="8"/>
  <c r="G225" i="8"/>
  <c r="F225" i="8"/>
  <c r="M224" i="8"/>
  <c r="J224" i="8"/>
  <c r="G224" i="8"/>
  <c r="K223" i="8"/>
  <c r="H223" i="8"/>
  <c r="E223" i="8"/>
  <c r="K222" i="8"/>
  <c r="H222" i="8"/>
  <c r="E222" i="8"/>
  <c r="K221" i="8"/>
  <c r="H221" i="8"/>
  <c r="E221" i="8"/>
  <c r="K220" i="8"/>
  <c r="H220" i="8"/>
  <c r="E220" i="8"/>
  <c r="K218" i="8"/>
  <c r="I218" i="8"/>
  <c r="H218" i="8" s="1"/>
  <c r="E218" i="8"/>
  <c r="K217" i="8"/>
  <c r="H217" i="8"/>
  <c r="E217" i="8"/>
  <c r="K216" i="8"/>
  <c r="H216" i="8"/>
  <c r="E216" i="8"/>
  <c r="K215" i="8"/>
  <c r="H215" i="8"/>
  <c r="E215" i="8"/>
  <c r="M214" i="8"/>
  <c r="L214" i="8"/>
  <c r="J214" i="8"/>
  <c r="I214" i="8"/>
  <c r="G214" i="8"/>
  <c r="F214" i="8"/>
  <c r="M213" i="8"/>
  <c r="J213" i="8"/>
  <c r="G213" i="8"/>
  <c r="K212" i="8"/>
  <c r="H212" i="8"/>
  <c r="E212" i="8"/>
  <c r="K211" i="8"/>
  <c r="H211" i="8"/>
  <c r="E211" i="8"/>
  <c r="K210" i="8"/>
  <c r="H210" i="8"/>
  <c r="E210" i="8"/>
  <c r="K209" i="8"/>
  <c r="H209" i="8"/>
  <c r="E209" i="8"/>
  <c r="K208" i="8"/>
  <c r="H208" i="8"/>
  <c r="E208" i="8"/>
  <c r="L207" i="8"/>
  <c r="H207" i="8"/>
  <c r="E207" i="8"/>
  <c r="K206" i="8"/>
  <c r="H206" i="8"/>
  <c r="E206" i="8"/>
  <c r="K205" i="8"/>
  <c r="H205" i="8"/>
  <c r="E205" i="8"/>
  <c r="M204" i="8"/>
  <c r="L204" i="8"/>
  <c r="J204" i="8"/>
  <c r="I204" i="8"/>
  <c r="G204" i="8"/>
  <c r="F204" i="8"/>
  <c r="M203" i="8"/>
  <c r="J203" i="8"/>
  <c r="G203" i="8"/>
  <c r="K201" i="8"/>
  <c r="H201" i="8"/>
  <c r="E201" i="8"/>
  <c r="K200" i="8"/>
  <c r="H200" i="8"/>
  <c r="E200" i="8"/>
  <c r="K199" i="8"/>
  <c r="H199" i="8"/>
  <c r="E199" i="8"/>
  <c r="K198" i="8"/>
  <c r="H198" i="8"/>
  <c r="E198" i="8"/>
  <c r="K197" i="8"/>
  <c r="H197" i="8"/>
  <c r="E197" i="8"/>
  <c r="K196" i="8"/>
  <c r="H196" i="8"/>
  <c r="E196" i="8"/>
  <c r="M195" i="8"/>
  <c r="L195" i="8"/>
  <c r="J195" i="8"/>
  <c r="I195" i="8"/>
  <c r="G195" i="8"/>
  <c r="F195" i="8"/>
  <c r="M194" i="8"/>
  <c r="L194" i="8"/>
  <c r="J194" i="8"/>
  <c r="I194" i="8"/>
  <c r="G194" i="8"/>
  <c r="K192" i="8"/>
  <c r="H192" i="8"/>
  <c r="E192" i="8"/>
  <c r="K191" i="8"/>
  <c r="H191" i="8"/>
  <c r="E191" i="8"/>
  <c r="K190" i="8"/>
  <c r="H190" i="8"/>
  <c r="E190" i="8"/>
  <c r="K189" i="8"/>
  <c r="H189" i="8"/>
  <c r="E189" i="8"/>
  <c r="K188" i="8"/>
  <c r="H188" i="8"/>
  <c r="E188" i="8"/>
  <c r="K187" i="8"/>
  <c r="H187" i="8"/>
  <c r="E187" i="8"/>
  <c r="K186" i="8"/>
  <c r="H186" i="8"/>
  <c r="E186" i="8"/>
  <c r="K185" i="8"/>
  <c r="H185" i="8"/>
  <c r="E185" i="8"/>
  <c r="K184" i="8"/>
  <c r="H184" i="8"/>
  <c r="E184" i="8"/>
  <c r="M183" i="8"/>
  <c r="L183" i="8"/>
  <c r="J183" i="8"/>
  <c r="I183" i="8"/>
  <c r="G183" i="8"/>
  <c r="F183" i="8"/>
  <c r="M182" i="8"/>
  <c r="J182" i="8"/>
  <c r="I182" i="8"/>
  <c r="G182" i="8"/>
  <c r="K181" i="8"/>
  <c r="H181" i="8"/>
  <c r="E181" i="8"/>
  <c r="K180" i="8"/>
  <c r="H180" i="8"/>
  <c r="E180" i="8"/>
  <c r="K179" i="8"/>
  <c r="H179" i="8"/>
  <c r="E179" i="8"/>
  <c r="K178" i="8"/>
  <c r="H178" i="8"/>
  <c r="E178" i="8"/>
  <c r="M177" i="8"/>
  <c r="L177" i="8"/>
  <c r="J177" i="8"/>
  <c r="I177" i="8"/>
  <c r="G177" i="8"/>
  <c r="F177" i="8"/>
  <c r="M176" i="8"/>
  <c r="L176" i="8"/>
  <c r="J176" i="8"/>
  <c r="I176" i="8"/>
  <c r="G176" i="8"/>
  <c r="F176" i="8"/>
  <c r="K174" i="8"/>
  <c r="H174" i="8"/>
  <c r="E174" i="8"/>
  <c r="K173" i="8"/>
  <c r="H173" i="8"/>
  <c r="E173" i="8"/>
  <c r="K170" i="8"/>
  <c r="H170" i="8"/>
  <c r="E170" i="8"/>
  <c r="K169" i="8"/>
  <c r="H169" i="8"/>
  <c r="E169" i="8"/>
  <c r="K168" i="8"/>
  <c r="H168" i="8"/>
  <c r="E168" i="8"/>
  <c r="M167" i="8"/>
  <c r="L167" i="8"/>
  <c r="J167" i="8"/>
  <c r="I167" i="8"/>
  <c r="G167" i="8"/>
  <c r="F167" i="8"/>
  <c r="M166" i="8"/>
  <c r="J166" i="8"/>
  <c r="G166" i="8"/>
  <c r="K165" i="8"/>
  <c r="H165" i="8"/>
  <c r="E165" i="8"/>
  <c r="K164" i="8"/>
  <c r="H164" i="8"/>
  <c r="E164" i="8"/>
  <c r="K163" i="8"/>
  <c r="H163" i="8"/>
  <c r="E163" i="8"/>
  <c r="K162" i="8"/>
  <c r="H162" i="8"/>
  <c r="E162" i="8"/>
  <c r="K161" i="8"/>
  <c r="H161" i="8"/>
  <c r="E161" i="8"/>
  <c r="K160" i="8"/>
  <c r="H160" i="8"/>
  <c r="E160" i="8"/>
  <c r="K159" i="8"/>
  <c r="H159" i="8"/>
  <c r="E159" i="8"/>
  <c r="M158" i="8"/>
  <c r="L158" i="8"/>
  <c r="J158" i="8"/>
  <c r="I158" i="8"/>
  <c r="G158" i="8"/>
  <c r="F158" i="8"/>
  <c r="M157" i="8"/>
  <c r="L157" i="8"/>
  <c r="J157" i="8"/>
  <c r="I157" i="8"/>
  <c r="G157" i="8"/>
  <c r="F157" i="8"/>
  <c r="K155" i="8"/>
  <c r="H155" i="8"/>
  <c r="E155" i="8"/>
  <c r="K154" i="8"/>
  <c r="H154" i="8"/>
  <c r="E154" i="8"/>
  <c r="K153" i="8"/>
  <c r="H153" i="8"/>
  <c r="E153" i="8"/>
  <c r="K152" i="8"/>
  <c r="H152" i="8"/>
  <c r="E152" i="8"/>
  <c r="K151" i="8"/>
  <c r="H151" i="8"/>
  <c r="E151" i="8"/>
  <c r="K150" i="8"/>
  <c r="H150" i="8"/>
  <c r="E150" i="8"/>
  <c r="K149" i="8"/>
  <c r="H149" i="8"/>
  <c r="E149" i="8"/>
  <c r="K148" i="8"/>
  <c r="H148" i="8"/>
  <c r="E148" i="8"/>
  <c r="M147" i="8"/>
  <c r="L147" i="8"/>
  <c r="J147" i="8"/>
  <c r="I147" i="8"/>
  <c r="G147" i="8"/>
  <c r="F147" i="8"/>
  <c r="M146" i="8"/>
  <c r="L146" i="8"/>
  <c r="J146" i="8"/>
  <c r="I146" i="8"/>
  <c r="G146" i="8"/>
  <c r="F146" i="8"/>
  <c r="K144" i="8"/>
  <c r="H144" i="8"/>
  <c r="E144" i="8"/>
  <c r="K143" i="8"/>
  <c r="H143" i="8"/>
  <c r="E143" i="8"/>
  <c r="K142" i="8"/>
  <c r="H142" i="8"/>
  <c r="E142" i="8"/>
  <c r="K141" i="8"/>
  <c r="H141" i="8"/>
  <c r="E141" i="8"/>
  <c r="K140" i="8"/>
  <c r="H140" i="8"/>
  <c r="E140" i="8"/>
  <c r="K139" i="8"/>
  <c r="H139" i="8"/>
  <c r="E139" i="8"/>
  <c r="K138" i="8"/>
  <c r="H138" i="8"/>
  <c r="E138" i="8"/>
  <c r="K137" i="8"/>
  <c r="H137" i="8"/>
  <c r="E137" i="8"/>
  <c r="M136" i="8"/>
  <c r="L136" i="8"/>
  <c r="J136" i="8"/>
  <c r="I136" i="8"/>
  <c r="G136" i="8"/>
  <c r="F136" i="8"/>
  <c r="M135" i="8"/>
  <c r="J135" i="8"/>
  <c r="G135" i="8"/>
  <c r="K130" i="8"/>
  <c r="H130" i="8"/>
  <c r="E130" i="8"/>
  <c r="K129" i="8"/>
  <c r="H129" i="8"/>
  <c r="E129" i="8"/>
  <c r="M128" i="8"/>
  <c r="L128" i="8"/>
  <c r="J128" i="8"/>
  <c r="I128" i="8"/>
  <c r="G128" i="8"/>
  <c r="F128" i="8"/>
  <c r="K127" i="8"/>
  <c r="H127" i="8"/>
  <c r="E127" i="8"/>
  <c r="M125" i="8"/>
  <c r="L125" i="8"/>
  <c r="J125" i="8"/>
  <c r="I125" i="8"/>
  <c r="G125" i="8"/>
  <c r="F125" i="8"/>
  <c r="K122" i="8"/>
  <c r="H122" i="8"/>
  <c r="E122" i="8"/>
  <c r="K121" i="8"/>
  <c r="H121" i="8"/>
  <c r="E121" i="8"/>
  <c r="M120" i="8"/>
  <c r="L120" i="8"/>
  <c r="J120" i="8"/>
  <c r="I120" i="8"/>
  <c r="G120" i="8"/>
  <c r="F120" i="8"/>
  <c r="K119" i="8"/>
  <c r="H119" i="8"/>
  <c r="E119" i="8"/>
  <c r="K118" i="8"/>
  <c r="H118" i="8"/>
  <c r="E118" i="8"/>
  <c r="K117" i="8"/>
  <c r="H117" i="8"/>
  <c r="E117" i="8"/>
  <c r="M116" i="8"/>
  <c r="L116" i="8"/>
  <c r="J116" i="8"/>
  <c r="I116" i="8"/>
  <c r="G116" i="8"/>
  <c r="F116" i="8"/>
  <c r="K115" i="8"/>
  <c r="H115" i="8"/>
  <c r="E115" i="8"/>
  <c r="K114" i="8"/>
  <c r="H114" i="8"/>
  <c r="E114" i="8"/>
  <c r="K113" i="8"/>
  <c r="H113" i="8"/>
  <c r="E113" i="8"/>
  <c r="K112" i="8"/>
  <c r="H112" i="8"/>
  <c r="E112" i="8"/>
  <c r="K111" i="8"/>
  <c r="H111" i="8"/>
  <c r="E111" i="8"/>
  <c r="K110" i="8"/>
  <c r="H110" i="8"/>
  <c r="E110" i="8"/>
  <c r="K109" i="8"/>
  <c r="H109" i="8"/>
  <c r="E109" i="8"/>
  <c r="K108" i="8"/>
  <c r="H108" i="8"/>
  <c r="E108" i="8"/>
  <c r="K107" i="8"/>
  <c r="H107" i="8"/>
  <c r="E107" i="8"/>
  <c r="K106" i="8"/>
  <c r="H106" i="8"/>
  <c r="E106" i="8"/>
  <c r="K105" i="8"/>
  <c r="H105" i="8"/>
  <c r="E105" i="8"/>
  <c r="K104" i="8"/>
  <c r="H104" i="8"/>
  <c r="E104" i="8"/>
  <c r="K103" i="8"/>
  <c r="H103" i="8"/>
  <c r="E103" i="8"/>
  <c r="K102" i="8"/>
  <c r="H102" i="8"/>
  <c r="E102" i="8"/>
  <c r="K101" i="8"/>
  <c r="H101" i="8"/>
  <c r="E101" i="8"/>
  <c r="K100" i="8"/>
  <c r="H100" i="8"/>
  <c r="E100" i="8"/>
  <c r="K99" i="8"/>
  <c r="H99" i="8"/>
  <c r="E99" i="8"/>
  <c r="M98" i="8"/>
  <c r="L98" i="8"/>
  <c r="J98" i="8"/>
  <c r="I98" i="8"/>
  <c r="G98" i="8"/>
  <c r="F98" i="8"/>
  <c r="M97" i="8"/>
  <c r="L97" i="8"/>
  <c r="J97" i="8"/>
  <c r="I97" i="8"/>
  <c r="G97" i="8"/>
  <c r="F97" i="8"/>
  <c r="K96" i="8"/>
  <c r="H96" i="8"/>
  <c r="E96" i="8"/>
  <c r="K95" i="8"/>
  <c r="H95" i="8"/>
  <c r="E95" i="8"/>
  <c r="K94" i="8"/>
  <c r="H94" i="8"/>
  <c r="E94" i="8"/>
  <c r="K93" i="8"/>
  <c r="H93" i="8"/>
  <c r="E93" i="8"/>
  <c r="K91" i="8"/>
  <c r="I91" i="8"/>
  <c r="E91" i="8"/>
  <c r="K90" i="8"/>
  <c r="H90" i="8"/>
  <c r="E90" i="8"/>
  <c r="K89" i="8"/>
  <c r="H89" i="8"/>
  <c r="E89" i="8"/>
  <c r="K88" i="8"/>
  <c r="H88" i="8"/>
  <c r="E88" i="8"/>
  <c r="K87" i="8"/>
  <c r="H87" i="8"/>
  <c r="E87" i="8"/>
  <c r="K86" i="8"/>
  <c r="H86" i="8"/>
  <c r="E86" i="8"/>
  <c r="K85" i="8"/>
  <c r="H85" i="8"/>
  <c r="E85" i="8"/>
  <c r="M84" i="8"/>
  <c r="L84" i="8"/>
  <c r="J84" i="8"/>
  <c r="I84" i="8"/>
  <c r="G84" i="8"/>
  <c r="F84" i="8"/>
  <c r="K82" i="8"/>
  <c r="H82" i="8"/>
  <c r="E82" i="8"/>
  <c r="K81" i="8"/>
  <c r="H81" i="8"/>
  <c r="E81" i="8"/>
  <c r="K80" i="8"/>
  <c r="H80" i="8"/>
  <c r="E80" i="8"/>
  <c r="K79" i="8"/>
  <c r="H79" i="8"/>
  <c r="E79" i="8"/>
  <c r="M78" i="8"/>
  <c r="L78" i="8"/>
  <c r="J78" i="8"/>
  <c r="I78" i="8"/>
  <c r="G78" i="8"/>
  <c r="F78" i="8"/>
  <c r="M77" i="8"/>
  <c r="L77" i="8"/>
  <c r="J77" i="8"/>
  <c r="I77" i="8"/>
  <c r="G77" i="8"/>
  <c r="F77" i="8"/>
  <c r="M76" i="8"/>
  <c r="L76" i="8"/>
  <c r="J76" i="8"/>
  <c r="I76" i="8"/>
  <c r="G76" i="8"/>
  <c r="F76" i="8"/>
  <c r="M75" i="8"/>
  <c r="L75" i="8"/>
  <c r="J75" i="8"/>
  <c r="I75" i="8"/>
  <c r="G75" i="8"/>
  <c r="F75" i="8"/>
  <c r="K61" i="8"/>
  <c r="K61" i="12" s="1"/>
  <c r="H61" i="8"/>
  <c r="H61" i="12" s="1"/>
  <c r="E61" i="8"/>
  <c r="E61" i="12" s="1"/>
  <c r="K60" i="8"/>
  <c r="K60" i="12" s="1"/>
  <c r="H60" i="8"/>
  <c r="H60" i="12" s="1"/>
  <c r="E60" i="8"/>
  <c r="E60" i="12" s="1"/>
  <c r="K59" i="8"/>
  <c r="K59" i="12" s="1"/>
  <c r="H59" i="8"/>
  <c r="H59" i="12" s="1"/>
  <c r="E59" i="8"/>
  <c r="E59" i="12" s="1"/>
  <c r="K58" i="8"/>
  <c r="K58" i="12" s="1"/>
  <c r="H58" i="8"/>
  <c r="H58" i="12" s="1"/>
  <c r="E58" i="8"/>
  <c r="E58" i="12" s="1"/>
  <c r="K57" i="8"/>
  <c r="K57" i="12" s="1"/>
  <c r="H57" i="8"/>
  <c r="H57" i="12" s="1"/>
  <c r="E57" i="8"/>
  <c r="E57" i="12" s="1"/>
  <c r="K56" i="8"/>
  <c r="K56" i="12" s="1"/>
  <c r="H56" i="8"/>
  <c r="H56" i="12" s="1"/>
  <c r="E56" i="8"/>
  <c r="E56" i="12" s="1"/>
  <c r="M55" i="8"/>
  <c r="L55" i="8"/>
  <c r="J55" i="8"/>
  <c r="I55" i="8"/>
  <c r="G55" i="8"/>
  <c r="F55" i="8"/>
  <c r="M54" i="8"/>
  <c r="L54" i="8"/>
  <c r="J54" i="8"/>
  <c r="I54" i="8"/>
  <c r="G54" i="8"/>
  <c r="F54" i="8"/>
  <c r="K53" i="8"/>
  <c r="K53" i="12" s="1"/>
  <c r="H53" i="8"/>
  <c r="H53" i="12" s="1"/>
  <c r="E53" i="8"/>
  <c r="E53" i="12" s="1"/>
  <c r="K52" i="8"/>
  <c r="K52" i="12" s="1"/>
  <c r="H52" i="8"/>
  <c r="H52" i="12" s="1"/>
  <c r="E52" i="8"/>
  <c r="E52" i="12" s="1"/>
  <c r="K51" i="8"/>
  <c r="K51" i="12" s="1"/>
  <c r="H51" i="8"/>
  <c r="H51" i="12" s="1"/>
  <c r="E51" i="8"/>
  <c r="E51" i="12" s="1"/>
  <c r="M50" i="8"/>
  <c r="L50" i="8"/>
  <c r="J50" i="8"/>
  <c r="I50" i="8"/>
  <c r="G50" i="8"/>
  <c r="F50" i="8"/>
  <c r="M49" i="8"/>
  <c r="L49" i="8"/>
  <c r="J49" i="8"/>
  <c r="I49" i="8"/>
  <c r="G49" i="8"/>
  <c r="F49" i="8"/>
  <c r="K48" i="8"/>
  <c r="K48" i="12" s="1"/>
  <c r="H48" i="8"/>
  <c r="H48" i="12" s="1"/>
  <c r="E48" i="8"/>
  <c r="E48" i="12" s="1"/>
  <c r="K47" i="8"/>
  <c r="K47" i="12" s="1"/>
  <c r="H47" i="8"/>
  <c r="H47" i="12" s="1"/>
  <c r="E47" i="8"/>
  <c r="E47" i="12" s="1"/>
  <c r="K46" i="8"/>
  <c r="K46" i="12" s="1"/>
  <c r="H46" i="8"/>
  <c r="H46" i="12" s="1"/>
  <c r="E46" i="8"/>
  <c r="E46" i="12" s="1"/>
  <c r="M45" i="8"/>
  <c r="L45" i="8"/>
  <c r="J45" i="8"/>
  <c r="I45" i="8"/>
  <c r="G45" i="8"/>
  <c r="F45" i="8"/>
  <c r="M44" i="8"/>
  <c r="L44" i="8"/>
  <c r="J44" i="8"/>
  <c r="I44" i="8"/>
  <c r="G44" i="8"/>
  <c r="F44" i="8"/>
  <c r="L43" i="8"/>
  <c r="K43" i="8" s="1"/>
  <c r="K43" i="12" s="1"/>
  <c r="I43" i="8"/>
  <c r="H43" i="8" s="1"/>
  <c r="H43" i="12" s="1"/>
  <c r="F43" i="8"/>
  <c r="E43" i="8" s="1"/>
  <c r="E43" i="12" s="1"/>
  <c r="K42" i="8"/>
  <c r="K42" i="12" s="1"/>
  <c r="H42" i="8"/>
  <c r="H42" i="12" s="1"/>
  <c r="E42" i="8"/>
  <c r="E42" i="12" s="1"/>
  <c r="K41" i="8"/>
  <c r="K41" i="12" s="1"/>
  <c r="H41" i="8"/>
  <c r="H41" i="12" s="1"/>
  <c r="E41" i="8"/>
  <c r="E41" i="12" s="1"/>
  <c r="K40" i="8"/>
  <c r="K40" i="12" s="1"/>
  <c r="H40" i="8"/>
  <c r="H40" i="12" s="1"/>
  <c r="E40" i="8"/>
  <c r="E40" i="12" s="1"/>
  <c r="K39" i="8"/>
  <c r="K39" i="12" s="1"/>
  <c r="H39" i="8"/>
  <c r="H39" i="12" s="1"/>
  <c r="E39" i="8"/>
  <c r="E39" i="12" s="1"/>
  <c r="K38" i="8"/>
  <c r="K38" i="12" s="1"/>
  <c r="H38" i="8"/>
  <c r="H38" i="12" s="1"/>
  <c r="M37" i="8"/>
  <c r="J37" i="8"/>
  <c r="G37" i="8"/>
  <c r="M36" i="8"/>
  <c r="J36" i="8"/>
  <c r="G36" i="8"/>
  <c r="K35" i="8"/>
  <c r="K35" i="12" s="1"/>
  <c r="H35" i="8"/>
  <c r="H35" i="12" s="1"/>
  <c r="E35" i="8"/>
  <c r="E35" i="12" s="1"/>
  <c r="K34" i="8"/>
  <c r="K34" i="12" s="1"/>
  <c r="H34" i="8"/>
  <c r="H34" i="12" s="1"/>
  <c r="E34" i="8"/>
  <c r="E34" i="12" s="1"/>
  <c r="K33" i="8"/>
  <c r="K33" i="12" s="1"/>
  <c r="H33" i="8"/>
  <c r="H33" i="12" s="1"/>
  <c r="E33" i="8"/>
  <c r="E33" i="12" s="1"/>
  <c r="M32" i="8"/>
  <c r="L32" i="8"/>
  <c r="J32" i="8"/>
  <c r="I32" i="8"/>
  <c r="G32" i="8"/>
  <c r="F32" i="8"/>
  <c r="M31" i="8"/>
  <c r="L31" i="8"/>
  <c r="J31" i="8"/>
  <c r="I31" i="8"/>
  <c r="G31" i="8"/>
  <c r="F31" i="8"/>
  <c r="K30" i="8"/>
  <c r="K30" i="12" s="1"/>
  <c r="H30" i="8"/>
  <c r="H30" i="12" s="1"/>
  <c r="E30" i="8"/>
  <c r="E30" i="12" s="1"/>
  <c r="K29" i="8"/>
  <c r="K29" i="12" s="1"/>
  <c r="H29" i="8"/>
  <c r="H29" i="12" s="1"/>
  <c r="E29" i="8"/>
  <c r="E29" i="12" s="1"/>
  <c r="K28" i="8"/>
  <c r="K28" i="12" s="1"/>
  <c r="H28" i="8"/>
  <c r="H28" i="12" s="1"/>
  <c r="E28" i="8"/>
  <c r="E28" i="12" s="1"/>
  <c r="K27" i="8"/>
  <c r="K27" i="12" s="1"/>
  <c r="H27" i="8"/>
  <c r="H27" i="12" s="1"/>
  <c r="E27" i="8"/>
  <c r="E27" i="12" s="1"/>
  <c r="M26" i="8"/>
  <c r="J26" i="8"/>
  <c r="G26" i="8"/>
  <c r="L25" i="8"/>
  <c r="I25" i="8"/>
  <c r="G25" i="8"/>
  <c r="F25" i="8"/>
  <c r="K24" i="8"/>
  <c r="K24" i="12" s="1"/>
  <c r="H24" i="8"/>
  <c r="H24" i="12" s="1"/>
  <c r="E24" i="8"/>
  <c r="E24" i="12" s="1"/>
  <c r="K23" i="8"/>
  <c r="K23" i="12" s="1"/>
  <c r="H23" i="8"/>
  <c r="H23" i="12" s="1"/>
  <c r="E23" i="8"/>
  <c r="E23" i="12" s="1"/>
  <c r="K22" i="8"/>
  <c r="K22" i="12" s="1"/>
  <c r="H22" i="8"/>
  <c r="H22" i="12" s="1"/>
  <c r="E22" i="8"/>
  <c r="E22" i="12" s="1"/>
  <c r="K21" i="8"/>
  <c r="K21" i="12" s="1"/>
  <c r="H21" i="8"/>
  <c r="H21" i="12" s="1"/>
  <c r="E21" i="8"/>
  <c r="E21" i="12" s="1"/>
  <c r="L20" i="8"/>
  <c r="I20" i="8"/>
  <c r="F20" i="8"/>
  <c r="K19" i="8"/>
  <c r="K19" i="12" s="1"/>
  <c r="H19" i="8"/>
  <c r="H19" i="12" s="1"/>
  <c r="E19" i="8"/>
  <c r="E19" i="12" s="1"/>
  <c r="M18" i="8"/>
  <c r="J18" i="8"/>
  <c r="G18" i="8"/>
  <c r="M17" i="8"/>
  <c r="L17" i="8"/>
  <c r="J17" i="8"/>
  <c r="I17" i="8"/>
  <c r="G17" i="8"/>
  <c r="F17" i="8"/>
  <c r="M16" i="8"/>
  <c r="J16" i="8"/>
  <c r="G16" i="8"/>
  <c r="M15" i="8"/>
  <c r="J15" i="8"/>
  <c r="G15" i="8"/>
  <c r="J126" i="8" l="1"/>
  <c r="F246" i="8"/>
  <c r="H20" i="8"/>
  <c r="H20" i="12" s="1"/>
  <c r="I16" i="8"/>
  <c r="I14" i="8" s="1"/>
  <c r="G14" i="8"/>
  <c r="K20" i="8"/>
  <c r="K20" i="12" s="1"/>
  <c r="L16" i="8"/>
  <c r="L14" i="8" s="1"/>
  <c r="J14" i="8"/>
  <c r="M14" i="8"/>
  <c r="E20" i="8"/>
  <c r="E20" i="12" s="1"/>
  <c r="F16" i="8"/>
  <c r="F14" i="8" s="1"/>
  <c r="F366" i="8"/>
  <c r="E352" i="8" s="1"/>
  <c r="E352" i="12" s="1"/>
  <c r="E370" i="8"/>
  <c r="L366" i="8"/>
  <c r="K370" i="8"/>
  <c r="I366" i="8"/>
  <c r="H370" i="8"/>
  <c r="O50" i="8"/>
  <c r="N51" i="8"/>
  <c r="N51" i="12" s="1"/>
  <c r="M246" i="8"/>
  <c r="K246" i="8" s="1"/>
  <c r="G126" i="8"/>
  <c r="G12" i="8" s="1"/>
  <c r="G12" i="12" s="1"/>
  <c r="I275" i="8"/>
  <c r="H275" i="8" s="1"/>
  <c r="I261" i="8"/>
  <c r="H261" i="8" s="1"/>
  <c r="H91" i="8"/>
  <c r="I83" i="8"/>
  <c r="J245" i="8"/>
  <c r="J131" i="8"/>
  <c r="G132" i="8"/>
  <c r="G124" i="8" s="1"/>
  <c r="E133" i="8"/>
  <c r="M245" i="8"/>
  <c r="K207" i="8"/>
  <c r="L203" i="8"/>
  <c r="K203" i="8" s="1"/>
  <c r="H133" i="8"/>
  <c r="H136" i="8"/>
  <c r="G131" i="8"/>
  <c r="M131" i="8"/>
  <c r="M132" i="8"/>
  <c r="K133" i="8"/>
  <c r="L261" i="8"/>
  <c r="K261" i="8" s="1"/>
  <c r="J132" i="8"/>
  <c r="J124" i="8" s="1"/>
  <c r="M12" i="8"/>
  <c r="M12" i="12" s="1"/>
  <c r="K134" i="8"/>
  <c r="H134" i="8"/>
  <c r="E134" i="8"/>
  <c r="M11" i="8"/>
  <c r="M11" i="12" s="1"/>
  <c r="K136" i="8"/>
  <c r="L126" i="8"/>
  <c r="E136" i="8"/>
  <c r="G245" i="8"/>
  <c r="I18" i="8"/>
  <c r="H18" i="8" s="1"/>
  <c r="H18" i="12" s="1"/>
  <c r="H16" i="8"/>
  <c r="H16" i="12" s="1"/>
  <c r="J73" i="8"/>
  <c r="J74" i="8"/>
  <c r="G73" i="8"/>
  <c r="M73" i="8"/>
  <c r="M74" i="8"/>
  <c r="E97" i="8"/>
  <c r="E98" i="8"/>
  <c r="E116" i="8"/>
  <c r="E120" i="8"/>
  <c r="H294" i="8"/>
  <c r="G74" i="8"/>
  <c r="L36" i="8"/>
  <c r="L182" i="8"/>
  <c r="K182" i="8" s="1"/>
  <c r="F261" i="8"/>
  <c r="E261" i="8" s="1"/>
  <c r="H44" i="8"/>
  <c r="H44" i="12" s="1"/>
  <c r="H45" i="8"/>
  <c r="H45" i="12" s="1"/>
  <c r="H49" i="8"/>
  <c r="H49" i="12" s="1"/>
  <c r="H50" i="8"/>
  <c r="H50" i="12" s="1"/>
  <c r="H54" i="8"/>
  <c r="H54" i="12" s="1"/>
  <c r="H55" i="8"/>
  <c r="H55" i="12" s="1"/>
  <c r="K183" i="8"/>
  <c r="H194" i="8"/>
  <c r="H195" i="8"/>
  <c r="H203" i="8"/>
  <c r="H204" i="8"/>
  <c r="H356" i="8"/>
  <c r="K357" i="8"/>
  <c r="I36" i="8"/>
  <c r="H36" i="8" s="1"/>
  <c r="H36" i="12" s="1"/>
  <c r="K237" i="8"/>
  <c r="H340" i="8"/>
  <c r="I345" i="8"/>
  <c r="H345" i="8" s="1"/>
  <c r="I11" i="8"/>
  <c r="I11" i="12" s="1"/>
  <c r="L37" i="8"/>
  <c r="K37" i="8" s="1"/>
  <c r="K37" i="12" s="1"/>
  <c r="E15" i="8"/>
  <c r="E15" i="12" s="1"/>
  <c r="I126" i="8"/>
  <c r="H224" i="8"/>
  <c r="H246" i="8"/>
  <c r="H248" i="8"/>
  <c r="H249" i="8"/>
  <c r="H250" i="8"/>
  <c r="H262" i="8"/>
  <c r="E294" i="8"/>
  <c r="H302" i="8"/>
  <c r="H303" i="8"/>
  <c r="H308" i="8"/>
  <c r="H309" i="8"/>
  <c r="H317" i="8"/>
  <c r="H318" i="8"/>
  <c r="H323" i="8"/>
  <c r="H324" i="8"/>
  <c r="E344" i="8"/>
  <c r="H77" i="8"/>
  <c r="H77" i="12" s="1"/>
  <c r="H78" i="8"/>
  <c r="H78" i="12" s="1"/>
  <c r="E83" i="8"/>
  <c r="K97" i="8"/>
  <c r="K98" i="8"/>
  <c r="K116" i="8"/>
  <c r="K120" i="8"/>
  <c r="E25" i="8"/>
  <c r="E25" i="12" s="1"/>
  <c r="F26" i="8"/>
  <c r="E26" i="8" s="1"/>
  <c r="E26" i="12" s="1"/>
  <c r="L26" i="8"/>
  <c r="K26" i="8" s="1"/>
  <c r="K26" i="12" s="1"/>
  <c r="E135" i="8"/>
  <c r="E214" i="8"/>
  <c r="K294" i="8"/>
  <c r="E17" i="8"/>
  <c r="E17" i="12" s="1"/>
  <c r="F18" i="8"/>
  <c r="E18" i="8" s="1"/>
  <c r="E18" i="12" s="1"/>
  <c r="I26" i="8"/>
  <c r="H26" i="8" s="1"/>
  <c r="H26" i="12" s="1"/>
  <c r="K31" i="8"/>
  <c r="K31" i="12" s="1"/>
  <c r="K32" i="8"/>
  <c r="K32" i="12" s="1"/>
  <c r="I37" i="8"/>
  <c r="H37" i="8" s="1"/>
  <c r="H37" i="12" s="1"/>
  <c r="H84" i="8"/>
  <c r="K128" i="8"/>
  <c r="K146" i="8"/>
  <c r="K147" i="8"/>
  <c r="K157" i="8"/>
  <c r="K158" i="8"/>
  <c r="K166" i="8"/>
  <c r="K167" i="8"/>
  <c r="K176" i="8"/>
  <c r="K177" i="8"/>
  <c r="K224" i="8"/>
  <c r="K225" i="8"/>
  <c r="I237" i="8"/>
  <c r="H237" i="8" s="1"/>
  <c r="E246" i="8"/>
  <c r="E248" i="8"/>
  <c r="E249" i="8"/>
  <c r="E250" i="8"/>
  <c r="E262" i="8"/>
  <c r="E285" i="8"/>
  <c r="E286" i="8"/>
  <c r="E293" i="8"/>
  <c r="E302" i="8"/>
  <c r="E303" i="8"/>
  <c r="E308" i="8"/>
  <c r="E309" i="8"/>
  <c r="E317" i="8"/>
  <c r="E318" i="8"/>
  <c r="E323" i="8"/>
  <c r="E324" i="8"/>
  <c r="H344" i="8"/>
  <c r="E347" i="8"/>
  <c r="L18" i="8"/>
  <c r="K18" i="8" s="1"/>
  <c r="K18" i="12" s="1"/>
  <c r="F36" i="8"/>
  <c r="E128" i="8"/>
  <c r="K194" i="8"/>
  <c r="K195" i="8"/>
  <c r="K204" i="8"/>
  <c r="I213" i="8"/>
  <c r="H214" i="8"/>
  <c r="E224" i="8"/>
  <c r="E225" i="8"/>
  <c r="H225" i="8"/>
  <c r="K330" i="8"/>
  <c r="K334" i="8"/>
  <c r="K335" i="8"/>
  <c r="E340" i="8"/>
  <c r="E356" i="8"/>
  <c r="K356" i="8"/>
  <c r="H357" i="8"/>
  <c r="K360" i="8"/>
  <c r="H361" i="8"/>
  <c r="K361" i="8"/>
  <c r="H25" i="8"/>
  <c r="H25" i="12" s="1"/>
  <c r="E38" i="8"/>
  <c r="E38" i="12" s="1"/>
  <c r="F37" i="8"/>
  <c r="E37" i="8" s="1"/>
  <c r="E37" i="12" s="1"/>
  <c r="K17" i="8"/>
  <c r="K17" i="12" s="1"/>
  <c r="H17" i="8"/>
  <c r="H17" i="12" s="1"/>
  <c r="H31" i="8"/>
  <c r="H31" i="12" s="1"/>
  <c r="H32" i="8"/>
  <c r="H32" i="12" s="1"/>
  <c r="K25" i="8"/>
  <c r="K25" i="12" s="1"/>
  <c r="E31" i="8"/>
  <c r="E31" i="12" s="1"/>
  <c r="E32" i="8"/>
  <c r="E32" i="12" s="1"/>
  <c r="E146" i="8"/>
  <c r="E147" i="8"/>
  <c r="E157" i="8"/>
  <c r="E158" i="8"/>
  <c r="E166" i="8"/>
  <c r="E167" i="8"/>
  <c r="E176" i="8"/>
  <c r="E177" i="8"/>
  <c r="F182" i="8"/>
  <c r="E182" i="8" s="1"/>
  <c r="E183" i="8"/>
  <c r="K214" i="8"/>
  <c r="I238" i="8"/>
  <c r="H238" i="8" s="1"/>
  <c r="K248" i="8"/>
  <c r="K249" i="8"/>
  <c r="K262" i="8"/>
  <c r="H285" i="8"/>
  <c r="H286" i="8"/>
  <c r="K302" i="8"/>
  <c r="K303" i="8"/>
  <c r="K308" i="8"/>
  <c r="K309" i="8"/>
  <c r="K317" i="8"/>
  <c r="K318" i="8"/>
  <c r="K323" i="8"/>
  <c r="K324" i="8"/>
  <c r="E330" i="8"/>
  <c r="E334" i="8"/>
  <c r="E335" i="8"/>
  <c r="K340" i="8"/>
  <c r="K344" i="8"/>
  <c r="K367" i="8"/>
  <c r="K44" i="8"/>
  <c r="K44" i="12" s="1"/>
  <c r="K45" i="8"/>
  <c r="K45" i="12" s="1"/>
  <c r="K49" i="8"/>
  <c r="K49" i="12" s="1"/>
  <c r="K50" i="8"/>
  <c r="K50" i="12" s="1"/>
  <c r="K54" i="8"/>
  <c r="K54" i="12" s="1"/>
  <c r="K55" i="8"/>
  <c r="K55" i="12" s="1"/>
  <c r="G11" i="8"/>
  <c r="G11" i="12" s="1"/>
  <c r="K77" i="8"/>
  <c r="K77" i="12" s="1"/>
  <c r="K78" i="8"/>
  <c r="K78" i="12" s="1"/>
  <c r="E84" i="8"/>
  <c r="H367" i="8"/>
  <c r="E367" i="8"/>
  <c r="E44" i="8"/>
  <c r="E44" i="12" s="1"/>
  <c r="E45" i="8"/>
  <c r="E45" i="12" s="1"/>
  <c r="E49" i="8"/>
  <c r="E49" i="12" s="1"/>
  <c r="E50" i="8"/>
  <c r="E50" i="12" s="1"/>
  <c r="E54" i="8"/>
  <c r="E54" i="12" s="1"/>
  <c r="E55" i="8"/>
  <c r="E55" i="12" s="1"/>
  <c r="E77" i="8"/>
  <c r="E77" i="12" s="1"/>
  <c r="E78" i="8"/>
  <c r="E78" i="12" s="1"/>
  <c r="K83" i="8"/>
  <c r="K84" i="8"/>
  <c r="H97" i="8"/>
  <c r="H98" i="8"/>
  <c r="H116" i="8"/>
  <c r="H120" i="8"/>
  <c r="H128" i="8"/>
  <c r="H146" i="8"/>
  <c r="H147" i="8"/>
  <c r="H157" i="8"/>
  <c r="H158" i="8"/>
  <c r="H166" i="8"/>
  <c r="H167" i="8"/>
  <c r="H176" i="8"/>
  <c r="H177" i="8"/>
  <c r="H182" i="8"/>
  <c r="H183" i="8"/>
  <c r="E195" i="8"/>
  <c r="E203" i="8"/>
  <c r="E204" i="8"/>
  <c r="H276" i="8"/>
  <c r="K285" i="8"/>
  <c r="K286" i="8"/>
  <c r="H330" i="8"/>
  <c r="H334" i="8"/>
  <c r="H335" i="8"/>
  <c r="E345" i="8"/>
  <c r="E357" i="8"/>
  <c r="E361" i="8"/>
  <c r="K75" i="8"/>
  <c r="K75" i="12" s="1"/>
  <c r="K76" i="8"/>
  <c r="K76" i="12" s="1"/>
  <c r="H75" i="8"/>
  <c r="H75" i="12" s="1"/>
  <c r="H76" i="8"/>
  <c r="H76" i="12" s="1"/>
  <c r="K125" i="8"/>
  <c r="L11" i="8"/>
  <c r="L11" i="12" s="1"/>
  <c r="J11" i="8"/>
  <c r="J11" i="12" s="1"/>
  <c r="J12" i="8"/>
  <c r="J12" i="12" s="1"/>
  <c r="E75" i="8"/>
  <c r="E75" i="12" s="1"/>
  <c r="E76" i="8"/>
  <c r="E76" i="12" s="1"/>
  <c r="H125" i="8"/>
  <c r="E125" i="8"/>
  <c r="K15" i="8"/>
  <c r="K15" i="12" s="1"/>
  <c r="F73" i="8"/>
  <c r="F74" i="8"/>
  <c r="I74" i="8"/>
  <c r="L74" i="8"/>
  <c r="H135" i="8"/>
  <c r="K135" i="8"/>
  <c r="F237" i="8"/>
  <c r="F238" i="8"/>
  <c r="E238" i="8" s="1"/>
  <c r="L238" i="8"/>
  <c r="K238" i="8" s="1"/>
  <c r="K270" i="8"/>
  <c r="K271" i="8"/>
  <c r="K275" i="8"/>
  <c r="K276" i="8"/>
  <c r="F213" i="8"/>
  <c r="E213" i="8" s="1"/>
  <c r="L213" i="8"/>
  <c r="H270" i="8"/>
  <c r="H271" i="8"/>
  <c r="H343" i="8"/>
  <c r="H360" i="8"/>
  <c r="F194" i="8"/>
  <c r="E194" i="8" s="1"/>
  <c r="K250" i="8"/>
  <c r="E270" i="8"/>
  <c r="E271" i="8"/>
  <c r="E275" i="8"/>
  <c r="E276" i="8"/>
  <c r="E343" i="8"/>
  <c r="M339" i="8"/>
  <c r="L345" i="8"/>
  <c r="K345" i="8" s="1"/>
  <c r="E335" i="7"/>
  <c r="E345" i="7"/>
  <c r="I352" i="7"/>
  <c r="E352" i="7"/>
  <c r="E364" i="7"/>
  <c r="Q368" i="7"/>
  <c r="M368" i="7"/>
  <c r="I368" i="7"/>
  <c r="K366" i="8" l="1"/>
  <c r="H366" i="8"/>
  <c r="E366" i="8"/>
  <c r="M124" i="8"/>
  <c r="M10" i="8" s="1"/>
  <c r="M10" i="12" s="1"/>
  <c r="H13" i="8"/>
  <c r="H13" i="12" s="1"/>
  <c r="K16" i="8"/>
  <c r="K16" i="12" s="1"/>
  <c r="I131" i="8"/>
  <c r="F12" i="8"/>
  <c r="F12" i="12" s="1"/>
  <c r="O44" i="8"/>
  <c r="N48" i="8"/>
  <c r="N48" i="12" s="1"/>
  <c r="K36" i="8"/>
  <c r="K36" i="12" s="1"/>
  <c r="N50" i="8"/>
  <c r="N50" i="12" s="1"/>
  <c r="E126" i="8"/>
  <c r="F11" i="8"/>
  <c r="F11" i="12" s="1"/>
  <c r="E16" i="8"/>
  <c r="E16" i="12" s="1"/>
  <c r="M123" i="8"/>
  <c r="M9" i="8" s="1"/>
  <c r="M9" i="12" s="1"/>
  <c r="K126" i="8"/>
  <c r="I12" i="8"/>
  <c r="I12" i="12" s="1"/>
  <c r="J123" i="8"/>
  <c r="J9" i="8" s="1"/>
  <c r="J9" i="12" s="1"/>
  <c r="E36" i="8"/>
  <c r="E36" i="12" s="1"/>
  <c r="G123" i="8"/>
  <c r="G9" i="8" s="1"/>
  <c r="G9" i="12" s="1"/>
  <c r="G10" i="8"/>
  <c r="G10" i="12" s="1"/>
  <c r="E13" i="8"/>
  <c r="E13" i="12" s="1"/>
  <c r="J10" i="8"/>
  <c r="J10" i="12" s="1"/>
  <c r="H126" i="8"/>
  <c r="L131" i="8"/>
  <c r="H132" i="8"/>
  <c r="I132" i="8"/>
  <c r="I124" i="8" s="1"/>
  <c r="H124" i="8" s="1"/>
  <c r="K14" i="8"/>
  <c r="K14" i="12" s="1"/>
  <c r="H15" i="8"/>
  <c r="H15" i="12" s="1"/>
  <c r="E14" i="8"/>
  <c r="E14" i="12" s="1"/>
  <c r="L132" i="8"/>
  <c r="L124" i="8" s="1"/>
  <c r="E132" i="8"/>
  <c r="F132" i="8"/>
  <c r="F124" i="8" s="1"/>
  <c r="E124" i="8" s="1"/>
  <c r="K132" i="8"/>
  <c r="E237" i="8"/>
  <c r="E131" i="8" s="1"/>
  <c r="F131" i="8"/>
  <c r="F245" i="8"/>
  <c r="E245" i="8" s="1"/>
  <c r="L12" i="8"/>
  <c r="L12" i="12" s="1"/>
  <c r="K213" i="8"/>
  <c r="K131" i="8" s="1"/>
  <c r="L73" i="8"/>
  <c r="K73" i="8" s="1"/>
  <c r="K13" i="8"/>
  <c r="K13" i="12" s="1"/>
  <c r="H14" i="8"/>
  <c r="H14" i="12" s="1"/>
  <c r="K293" i="8"/>
  <c r="L245" i="8"/>
  <c r="K245" i="8" s="1"/>
  <c r="H213" i="8"/>
  <c r="H131" i="8" s="1"/>
  <c r="H11" i="8"/>
  <c r="H11" i="12" s="1"/>
  <c r="K11" i="8"/>
  <c r="K11" i="12" s="1"/>
  <c r="H74" i="8"/>
  <c r="H74" i="12" s="1"/>
  <c r="E73" i="8"/>
  <c r="E339" i="8"/>
  <c r="H293" i="8"/>
  <c r="I245" i="8"/>
  <c r="I123" i="8" s="1"/>
  <c r="H339" i="8"/>
  <c r="H83" i="8"/>
  <c r="I73" i="8"/>
  <c r="E74" i="8"/>
  <c r="E74" i="12" s="1"/>
  <c r="E360" i="8"/>
  <c r="K339" i="8"/>
  <c r="K74" i="8"/>
  <c r="K74" i="12" s="1"/>
  <c r="R64" i="7"/>
  <c r="R65" i="7"/>
  <c r="N64" i="7"/>
  <c r="N65" i="7"/>
  <c r="R66" i="7"/>
  <c r="N66" i="7"/>
  <c r="J64" i="7"/>
  <c r="J65" i="7"/>
  <c r="F64" i="7"/>
  <c r="F65" i="7"/>
  <c r="J66" i="7"/>
  <c r="F66" i="7"/>
  <c r="K12" i="8" l="1"/>
  <c r="K12" i="12" s="1"/>
  <c r="H12" i="8"/>
  <c r="H12" i="12" s="1"/>
  <c r="E12" i="8"/>
  <c r="E12" i="12" s="1"/>
  <c r="E11" i="8"/>
  <c r="E11" i="12" s="1"/>
  <c r="K124" i="8"/>
  <c r="N44" i="8"/>
  <c r="N44" i="12" s="1"/>
  <c r="N47" i="8"/>
  <c r="N47" i="12" s="1"/>
  <c r="L10" i="8"/>
  <c r="L10" i="12" s="1"/>
  <c r="L123" i="8"/>
  <c r="F10" i="8"/>
  <c r="F10" i="12" s="1"/>
  <c r="I10" i="8"/>
  <c r="I10" i="12" s="1"/>
  <c r="F123" i="8"/>
  <c r="H73" i="8"/>
  <c r="H245" i="8"/>
  <c r="H123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K10" i="8" l="1"/>
  <c r="K10" i="12" s="1"/>
  <c r="H10" i="8"/>
  <c r="H10" i="12" s="1"/>
  <c r="E10" i="8"/>
  <c r="E10" i="12" s="1"/>
  <c r="N46" i="8"/>
  <c r="N46" i="12" s="1"/>
  <c r="O45" i="8"/>
  <c r="I9" i="8"/>
  <c r="I9" i="12" s="1"/>
  <c r="E123" i="8"/>
  <c r="F9" i="8"/>
  <c r="F9" i="12" s="1"/>
  <c r="K123" i="8"/>
  <c r="L9" i="8"/>
  <c r="L9" i="12" s="1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K9" i="8" l="1"/>
  <c r="K9" i="12" s="1"/>
  <c r="H9" i="8"/>
  <c r="H9" i="12" s="1"/>
  <c r="E9" i="8"/>
  <c r="E9" i="12" s="1"/>
  <c r="N45" i="8"/>
  <c r="N45" i="12" s="1"/>
  <c r="R19" i="7"/>
  <c r="N19" i="7"/>
  <c r="J19" i="7"/>
  <c r="F19" i="7"/>
  <c r="N43" i="8" l="1"/>
  <c r="N43" i="12" s="1"/>
  <c r="T355" i="7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N42" i="8" l="1"/>
  <c r="N42" i="12" s="1"/>
  <c r="Q354" i="7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N41" i="8" l="1"/>
  <c r="N41" i="12" s="1"/>
  <c r="I63" i="7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O36" i="8" l="1"/>
  <c r="N40" i="8"/>
  <c r="N40" i="12" s="1"/>
  <c r="E114" i="7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N36" i="8" l="1"/>
  <c r="N36" i="12" s="1"/>
  <c r="N39" i="8"/>
  <c r="N39" i="12" s="1"/>
  <c r="Q113" i="7"/>
  <c r="M113" i="7"/>
  <c r="I113" i="7"/>
  <c r="O37" i="8" l="1"/>
  <c r="N38" i="8"/>
  <c r="N38" i="12" s="1"/>
  <c r="N37" i="8" l="1"/>
  <c r="N37" i="12" s="1"/>
  <c r="O31" i="8" l="1"/>
  <c r="N35" i="8"/>
  <c r="N35" i="12" s="1"/>
  <c r="N31" i="8" l="1"/>
  <c r="N31" i="12" s="1"/>
  <c r="O16" i="8"/>
  <c r="N34" i="8"/>
  <c r="N34" i="12" s="1"/>
  <c r="N16" i="8" l="1"/>
  <c r="N16" i="12" s="1"/>
  <c r="O12" i="8"/>
  <c r="O12" i="12" s="1"/>
  <c r="O15" i="8"/>
  <c r="O14" i="8" s="1"/>
  <c r="O32" i="8"/>
  <c r="N33" i="8"/>
  <c r="N33" i="12" s="1"/>
  <c r="N13" i="8"/>
  <c r="N13" i="12" s="1"/>
  <c r="O9" i="8"/>
  <c r="O9" i="12" s="1"/>
  <c r="N12" i="8" l="1"/>
  <c r="N12" i="12" s="1"/>
  <c r="N9" i="8"/>
  <c r="N9" i="12" s="1"/>
  <c r="N32" i="8"/>
  <c r="N32" i="12" s="1"/>
  <c r="O11" i="8"/>
  <c r="O11" i="12" s="1"/>
  <c r="N15" i="8"/>
  <c r="N15" i="12" s="1"/>
  <c r="N11" i="8" l="1"/>
  <c r="N11" i="12" s="1"/>
  <c r="O10" i="8"/>
  <c r="O10" i="12" s="1"/>
  <c r="N14" i="8"/>
  <c r="N14" i="12" s="1"/>
  <c r="N10" i="8" l="1"/>
  <c r="N10" i="12" s="1"/>
</calcChain>
</file>

<file path=xl/comments1.xml><?xml version="1.0" encoding="utf-8"?>
<comments xmlns="http://schemas.openxmlformats.org/spreadsheetml/2006/main">
  <authors>
    <author>Darejan Iakobishvili</author>
  </authors>
  <commentList>
    <comment ref="F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I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L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O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L237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მცირდება</t>
        </r>
      </text>
    </comment>
    <comment ref="I297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ჭერში 90,0 წერია</t>
        </r>
      </text>
    </comment>
    <comment ref="D349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პირობების ამოვიღეთ</t>
        </r>
      </text>
    </comment>
  </commentList>
</comments>
</file>

<file path=xl/comments2.xml><?xml version="1.0" encoding="utf-8"?>
<comments xmlns="http://schemas.openxmlformats.org/spreadsheetml/2006/main">
  <authors>
    <author>Darejan Iakobishvili</author>
  </authors>
  <commentList>
    <comment ref="F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I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L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O88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დამატებით წერილის საფუძველზე</t>
        </r>
      </text>
    </comment>
    <comment ref="L237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მცირდება</t>
        </r>
      </text>
    </comment>
    <comment ref="I297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ჭერში 90,0 წერია</t>
        </r>
      </text>
    </comment>
  </commentList>
</comments>
</file>

<file path=xl/sharedStrings.xml><?xml version="1.0" encoding="utf-8"?>
<sst xmlns="http://schemas.openxmlformats.org/spreadsheetml/2006/main" count="2506" uniqueCount="606">
  <si>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</si>
  <si>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</si>
  <si>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</si>
  <si>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</si>
  <si>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</si>
  <si>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</si>
  <si>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</si>
  <si>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</si>
  <si>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</si>
  <si>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</si>
  <si>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</si>
  <si>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</si>
  <si>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</si>
  <si>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</si>
  <si>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</si>
  <si>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</si>
  <si>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</si>
  <si>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</si>
  <si>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</si>
  <si>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</si>
  <si>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</si>
  <si>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</si>
  <si>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</si>
  <si>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</si>
  <si>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</si>
  <si>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</si>
  <si>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</si>
  <si>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</si>
  <si>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</si>
  <si>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</si>
  <si>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</si>
  <si>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</si>
  <si>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</si>
  <si>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</si>
  <si>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</si>
  <si>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</si>
  <si>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</si>
  <si>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</si>
  <si>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</si>
  <si>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</si>
  <si>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</si>
  <si>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</si>
  <si>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</si>
  <si>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</si>
  <si>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</si>
  <si>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</si>
  <si>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</si>
  <si>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</si>
  <si>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</si>
  <si>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</si>
  <si>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</si>
  <si>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</si>
  <si>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</si>
  <si>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</si>
  <si>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</si>
  <si>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</si>
  <si>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</si>
  <si>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</si>
  <si>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</si>
  <si>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</si>
  <si>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</si>
  <si>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</si>
  <si>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</si>
  <si>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</si>
  <si>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</si>
  <si>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</si>
  <si>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</si>
  <si>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</si>
  <si>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</si>
  <si>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</si>
  <si>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</si>
  <si>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</si>
  <si>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</si>
  <si>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</si>
  <si>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</si>
  <si>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</si>
  <si>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</si>
  <si>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</si>
  <si>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</si>
  <si>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</si>
  <si>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</si>
  <si>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</si>
  <si>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</si>
  <si>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</si>
  <si>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</si>
  <si>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</si>
  <si>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</si>
  <si>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</si>
  <si>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</si>
  <si>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</si>
  <si>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</si>
  <si>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</si>
  <si>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</si>
  <si>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</si>
  <si>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</si>
  <si>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</si>
  <si>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</si>
  <si>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</si>
  <si>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</si>
  <si>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</si>
  <si>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</si>
  <si>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</si>
  <si>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</si>
  <si>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</si>
  <si>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</si>
  <si>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</si>
  <si>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</si>
  <si>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</si>
  <si>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</si>
  <si>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</si>
  <si>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</si>
  <si>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</si>
  <si>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</si>
  <si>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</si>
  <si>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</si>
  <si>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</si>
  <si>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</si>
  <si>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</si>
  <si>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</si>
  <si>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</si>
  <si>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</si>
  <si>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</si>
  <si>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</si>
  <si>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</si>
  <si>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</si>
  <si>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</si>
  <si>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</si>
  <si>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</si>
  <si>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</si>
  <si>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</si>
  <si>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</si>
  <si>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</si>
  <si>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</si>
  <si>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</si>
  <si>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</si>
  <si>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</si>
  <si>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</si>
  <si>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</si>
  <si>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</si>
  <si>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</si>
  <si>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</si>
  <si>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</si>
  <si>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</si>
  <si>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</si>
  <si>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</si>
  <si>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</si>
  <si>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</si>
  <si>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</si>
  <si>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</si>
  <si>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</si>
  <si>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</si>
  <si>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</si>
  <si>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</si>
  <si>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</si>
  <si>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</si>
  <si>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</si>
  <si>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</si>
  <si>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</si>
  <si>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</si>
  <si>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</si>
  <si>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</si>
  <si>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</si>
  <si>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</si>
  <si>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</si>
  <si>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</si>
  <si>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</si>
  <si>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</si>
  <si>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</si>
  <si>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</si>
  <si>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</si>
  <si>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</si>
  <si>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</si>
  <si>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</si>
  <si>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</si>
  <si>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</si>
  <si>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</si>
  <si>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</si>
  <si>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</si>
  <si>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</si>
  <si>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</si>
  <si>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</si>
  <si>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</si>
  <si>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</si>
  <si>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</si>
  <si>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</si>
  <si>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</si>
  <si>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</si>
  <si>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</si>
  <si>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</si>
  <si>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</si>
  <si>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</si>
  <si>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</si>
  <si>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</si>
  <si>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</si>
  <si>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</si>
  <si>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</si>
  <si>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</si>
  <si>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</si>
  <si>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</si>
  <si>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</si>
  <si>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</si>
  <si>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</si>
  <si>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</si>
  <si>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</si>
  <si>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</si>
  <si>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</si>
  <si>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</si>
  <si>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</si>
  <si>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</si>
  <si>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</si>
  <si>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</si>
  <si>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</si>
  <si>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</si>
  <si>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</si>
  <si>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</si>
  <si>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</si>
  <si>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</si>
  <si>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</si>
  <si>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</si>
  <si>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</si>
  <si>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</si>
  <si>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</si>
  <si>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</si>
  <si>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</si>
  <si>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</si>
  <si>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</si>
  <si>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</si>
  <si>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</si>
  <si>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</si>
  <si>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</si>
  <si>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</si>
  <si>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</si>
  <si>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</si>
  <si>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</si>
  <si>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</si>
  <si>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</si>
  <si>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</si>
  <si>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</si>
  <si>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</si>
  <si>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</si>
  <si>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</si>
  <si>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</si>
  <si>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</si>
  <si>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</si>
  <si>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</si>
  <si>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</si>
  <si>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</si>
  <si>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</si>
  <si>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</si>
  <si>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</si>
  <si>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</si>
  <si>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</si>
  <si>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</si>
  <si>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</si>
  <si>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</si>
  <si>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</si>
  <si>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</si>
  <si>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</si>
  <si>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</si>
  <si>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</si>
  <si>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</si>
  <si>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</si>
  <si>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</si>
  <si>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</si>
  <si>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</si>
  <si>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</si>
  <si>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</si>
  <si>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</si>
  <si>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</si>
  <si>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</si>
  <si>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</si>
  <si>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</si>
  <si>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</si>
  <si>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</si>
  <si>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</si>
  <si>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</si>
  <si>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</si>
  <si>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</si>
  <si>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</si>
  <si>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</si>
  <si>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</si>
  <si>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</si>
  <si>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</si>
  <si>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</si>
  <si>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</si>
  <si>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</si>
  <si>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</si>
  <si>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</si>
  <si>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</si>
  <si>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</si>
  <si>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</si>
  <si>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</si>
  <si>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</si>
  <si>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</si>
  <si>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</si>
  <si>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</si>
  <si>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</si>
  <si>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</si>
  <si>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</si>
  <si>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</si>
  <si>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</si>
  <si>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</si>
  <si>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</si>
  <si>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</si>
  <si>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</si>
  <si>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</si>
  <si>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</si>
  <si>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</si>
  <si>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</si>
  <si>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</si>
  <si>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</si>
  <si>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</si>
  <si>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</si>
  <si>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</si>
  <si>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</si>
  <si>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</si>
  <si>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</si>
  <si>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</si>
  <si>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</si>
  <si>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</si>
  <si>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</si>
  <si>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</si>
  <si>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</si>
  <si>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</si>
  <si>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</si>
  <si>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</si>
  <si>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</si>
  <si>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</si>
  <si>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</si>
  <si>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</si>
  <si>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</si>
  <si>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</si>
  <si>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</si>
  <si>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</si>
  <si>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</si>
  <si>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</si>
  <si>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</si>
  <si>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</si>
  <si>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</si>
  <si>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</si>
  <si>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</si>
  <si>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</si>
  <si>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</si>
  <si>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</si>
  <si>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</si>
  <si>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</si>
  <si>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</si>
  <si>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</si>
  <si>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</si>
  <si>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</si>
  <si>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</si>
  <si>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</si>
  <si>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</si>
  <si>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</si>
  <si>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</si>
  <si>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</si>
  <si>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</si>
  <si>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</si>
  <si>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</si>
  <si>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</si>
  <si>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</si>
  <si>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</si>
  <si>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</si>
  <si>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</si>
  <si>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</si>
  <si>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</si>
  <si>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</si>
  <si>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</si>
  <si>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</si>
  <si>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</si>
  <si>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</si>
  <si>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</si>
  <si>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</si>
  <si>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</si>
  <si>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</si>
  <si>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</si>
  <si>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</si>
  <si>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</si>
  <si>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</si>
  <si>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</si>
  <si>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</si>
  <si>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</si>
  <si>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</si>
  <si>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</si>
  <si>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</si>
  <si>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</si>
  <si>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</si>
  <si>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</si>
  <si>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</si>
  <si>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</si>
  <si>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</si>
  <si>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</si>
  <si>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</si>
  <si>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</si>
  <si>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</si>
  <si>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</si>
  <si>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</si>
  <si>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</si>
  <si>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</si>
  <si>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</si>
  <si>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</si>
  <si>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</si>
  <si>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</si>
  <si>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</si>
  <si>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</si>
  <si>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</si>
  <si>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</si>
  <si>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</si>
  <si>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</si>
  <si>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</si>
  <si>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</si>
  <si>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</si>
  <si>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</si>
  <si>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</si>
  <si>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</si>
  <si>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</si>
  <si>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</si>
  <si>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</si>
  <si>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</si>
  <si>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</si>
  <si>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</si>
  <si>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</si>
  <si>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</si>
  <si>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</si>
  <si>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</si>
  <si>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</si>
  <si>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</si>
  <si>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</si>
  <si>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</si>
  <si>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</si>
  <si>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</si>
  <si>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</si>
  <si>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</si>
  <si>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</si>
  <si>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</si>
  <si>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</si>
  <si>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</si>
  <si>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</si>
  <si>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</si>
  <si>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</si>
  <si>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</si>
  <si>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</si>
  <si>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</si>
  <si>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</si>
  <si>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</si>
  <si>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</si>
  <si>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</si>
  <si>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</si>
  <si>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</si>
  <si>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</si>
  <si>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</si>
  <si>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</si>
  <si>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</si>
  <si>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</si>
  <si>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</si>
  <si>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</si>
  <si>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</si>
  <si>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</si>
  <si>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</si>
  <si>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</si>
  <si>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</si>
  <si>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</si>
  <si>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</si>
  <si>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</si>
  <si>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</si>
  <si>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</si>
  <si>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</si>
  <si>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</si>
  <si>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</si>
  <si>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</si>
  <si>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</si>
  <si>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</si>
  <si>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</si>
  <si>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</si>
  <si>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</si>
  <si>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</si>
  <si>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</si>
  <si>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</si>
  <si>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</si>
  <si>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</si>
  <si>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</si>
  <si>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</si>
  <si>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</si>
  <si>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</si>
  <si>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</si>
  <si>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</si>
  <si>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</si>
  <si>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</si>
  <si>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</si>
  <si>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</si>
  <si>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</si>
  <si>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</si>
  <si>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</si>
  <si>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</si>
  <si>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</si>
  <si>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</si>
  <si>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</si>
  <si>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</si>
  <si>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</si>
  <si>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</si>
  <si>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</si>
  <si>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</si>
  <si>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</si>
  <si>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</si>
  <si>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</si>
  <si>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</si>
  <si>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</si>
  <si>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</si>
  <si>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</si>
  <si>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</si>
  <si>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</si>
  <si>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</si>
  <si>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</si>
  <si>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</si>
  <si>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</si>
  <si>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</si>
  <si>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</si>
  <si>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</si>
  <si>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</si>
  <si>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</si>
  <si>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</si>
  <si>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</si>
  <si>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</si>
  <si>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</si>
  <si>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</si>
  <si>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</si>
  <si>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</si>
  <si>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</si>
  <si>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</si>
  <si>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</si>
  <si>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</si>
  <si>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</si>
  <si>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</si>
  <si>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</si>
  <si>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</si>
  <si>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</si>
  <si>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</si>
  <si>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</si>
  <si>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</si>
  <si>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</si>
  <si>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</si>
  <si>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</si>
  <si>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</si>
  <si>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</si>
  <si>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</si>
  <si>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</si>
  <si>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</si>
  <si>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</si>
  <si>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</si>
  <si>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</si>
  <si>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</si>
  <si>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</si>
  <si>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</si>
  <si>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</si>
  <si>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</si>
  <si>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</si>
  <si>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</si>
  <si>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</si>
  <si>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</si>
  <si>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</si>
  <si>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</si>
  <si>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</si>
  <si>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</si>
  <si>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</si>
  <si>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</si>
  <si>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</si>
  <si>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</si>
  <si>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</si>
  <si>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</si>
  <si>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</si>
  <si>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</si>
  <si>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</si>
  <si>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</si>
  <si>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</si>
  <si>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</si>
  <si>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</si>
  <si>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</si>
  <si>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</si>
  <si>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2023 წელი</t>
  </si>
  <si>
    <t>2020-2023 წლების საშუალოვადიანი ბიუჯეტი</t>
  </si>
  <si>
    <t>27 01 08</t>
  </si>
  <si>
    <t>სამკურნალო საშუალებების ხარისხის სახელმწიფო კონტროლის პროგრამა</t>
  </si>
  <si>
    <t>8.1</t>
  </si>
  <si>
    <t>8.2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</si>
  <si>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</si>
  <si>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</si>
  <si>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საქართველოში მცხოვრებ უცხოელთა ინტეგრაციის ხელშეწყობა</t>
  </si>
  <si>
    <t>დანართი №3.ა2</t>
  </si>
  <si>
    <t>3.2.2.6</t>
  </si>
  <si>
    <t>3.2.2.7</t>
  </si>
  <si>
    <t>საკომუნიკაციო აქტივობები</t>
  </si>
  <si>
    <t>3.2.4.5</t>
  </si>
  <si>
    <t>3.2.4.6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</si>
  <si>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</si>
  <si>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</si>
  <si>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3.2.6.8</t>
  </si>
  <si>
    <t>ფილტვის ქრონიკული დაავადებების რეაბილიტაციის კომპონენტი</t>
  </si>
  <si>
    <t xml:space="preserve">სხვა ღონისძიებები, დაფინანსებული გლობალური ფონდის პროგრამის ფარგლებში (მომსახურებები, როგორც პრევენციული, ისე სამკურნალო პროგრამის ფარგლებში) </t>
  </si>
  <si>
    <t xml:space="preserve">ტუბერკულოზის სამკურნალო პირველი და მეორე რიგის მედიკამენტების (სრულად) შესყიდვა </t>
  </si>
  <si>
    <t xml:space="preserve">აივ-ინფექციის/შიდსის სამკურნალო პირველი და მეორე რიგის მედიკამენტების (სრულად) შესყიდვა 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</si>
  <si>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</si>
  <si>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</si>
  <si>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27 01 09</t>
  </si>
  <si>
    <t>9.1</t>
  </si>
  <si>
    <t>შრომის ინსპექტირების ზედამხედველობა და მართვა</t>
  </si>
  <si>
    <t>შრომის ინსპექტირების სახელმწიფო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</si>
</sst>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7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29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6" fontId="45" fillId="2" borderId="1" xfId="0" applyNumberFormat="1" applyFont="1" applyFill="1" applyBorder="1" applyAlignment="1">
      <alignment horizontal="center" vertical="center" wrapText="1"/>
    </xf>
    <xf numFmtId="166" fontId="46" fillId="2" borderId="0" xfId="0" applyNumberFormat="1" applyFont="1" applyFill="1" applyAlignment="1">
      <alignment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6" fontId="37" fillId="3" borderId="1" xfId="0" applyNumberFormat="1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2" fillId="2" borderId="1" xfId="0" applyNumberFormat="1" applyFont="1" applyFill="1" applyBorder="1" applyAlignment="1">
      <alignment horizontal="center" vertical="center" wrapText="1"/>
    </xf>
    <xf numFmtId="166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9" fillId="2" borderId="1" xfId="0" applyNumberFormat="1" applyFont="1" applyFill="1" applyBorder="1" applyAlignment="1">
      <alignment horizontal="center" vertical="center" wrapText="1"/>
    </xf>
    <xf numFmtId="166" fontId="5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6" fontId="63" fillId="2" borderId="1" xfId="0" applyNumberFormat="1" applyFont="1" applyFill="1" applyBorder="1" applyAlignment="1">
      <alignment horizontal="center" vertical="center" wrapText="1"/>
    </xf>
    <xf numFmtId="166" fontId="64" fillId="2" borderId="1" xfId="0" applyNumberFormat="1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vertical="center" wrapText="1"/>
    </xf>
    <xf numFmtId="166" fontId="62" fillId="2" borderId="1" xfId="0" applyNumberFormat="1" applyFont="1" applyFill="1" applyBorder="1" applyAlignment="1">
      <alignment horizontal="center" vertical="center" wrapText="1"/>
    </xf>
    <xf numFmtId="166" fontId="61" fillId="2" borderId="1" xfId="0" applyNumberFormat="1" applyFont="1" applyFill="1" applyBorder="1" applyAlignment="1">
      <alignment horizontal="center" vertical="center" wrapText="1"/>
    </xf>
    <xf numFmtId="166" fontId="65" fillId="2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8" fillId="2" borderId="1" xfId="0" applyNumberFormat="1" applyFont="1" applyFill="1" applyBorder="1" applyAlignment="1">
      <alignment horizontal="center" vertical="center" wrapText="1"/>
    </xf>
    <xf numFmtId="166" fontId="6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69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/>
    <xf numFmtId="0" fontId="42" fillId="2" borderId="1" xfId="0" applyFont="1" applyFill="1" applyBorder="1" applyAlignment="1">
      <alignment horizontal="left" vertical="center" wrapText="1"/>
    </xf>
    <xf numFmtId="166" fontId="23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70" fillId="2" borderId="0" xfId="0" applyFont="1" applyFill="1" applyAlignment="1">
      <alignment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17" t="s">
        <v>414</v>
      </c>
      <c r="T2" s="117"/>
    </row>
    <row r="3" spans="1:20" ht="21" x14ac:dyDescent="0.25">
      <c r="B3" s="118" t="s">
        <v>389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17"/>
      <c r="P5" s="117"/>
      <c r="R5" s="65"/>
    </row>
    <row r="6" spans="1:20" ht="18" customHeight="1" x14ac:dyDescent="0.25">
      <c r="A6" s="119"/>
      <c r="B6" s="120" t="s">
        <v>0</v>
      </c>
      <c r="C6" s="120" t="s">
        <v>1</v>
      </c>
      <c r="D6" s="120" t="s">
        <v>2</v>
      </c>
      <c r="E6" s="123" t="s">
        <v>390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5"/>
    </row>
    <row r="7" spans="1:20" ht="18" x14ac:dyDescent="0.25">
      <c r="A7" s="119"/>
      <c r="B7" s="121"/>
      <c r="C7" s="121"/>
      <c r="D7" s="121"/>
      <c r="E7" s="126" t="s">
        <v>3</v>
      </c>
      <c r="F7" s="126"/>
      <c r="G7" s="126"/>
      <c r="H7" s="126"/>
      <c r="I7" s="126" t="s">
        <v>147</v>
      </c>
      <c r="J7" s="126"/>
      <c r="K7" s="126"/>
      <c r="L7" s="126"/>
      <c r="M7" s="126" t="s">
        <v>154</v>
      </c>
      <c r="N7" s="126"/>
      <c r="O7" s="126"/>
      <c r="P7" s="126"/>
      <c r="Q7" s="126" t="s">
        <v>388</v>
      </c>
      <c r="R7" s="126"/>
      <c r="S7" s="126"/>
      <c r="T7" s="126"/>
    </row>
    <row r="8" spans="1:20" ht="90" x14ac:dyDescent="0.25">
      <c r="A8" s="119"/>
      <c r="B8" s="122"/>
      <c r="C8" s="122"/>
      <c r="D8" s="122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30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15.75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16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16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388"/>
  <sheetViews>
    <sheetView tabSelected="1" view="pageBreakPreview" topLeftCell="B1" zoomScale="85" zoomScaleNormal="73" zoomScaleSheetLayoutView="85" workbookViewId="0">
      <pane xSplit="3" ySplit="8" topLeftCell="E147" activePane="bottomRight" state="frozen"/>
      <selection activeCell="B1" sqref="B1"/>
      <selection pane="topRight" activeCell="E1" sqref="E1"/>
      <selection pane="bottomLeft" activeCell="B9" sqref="B9"/>
      <selection pane="bottomRight" activeCell="L61" sqref="L61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.85546875" style="1" customWidth="1"/>
    <col min="6" max="6" width="17.42578125" style="1" bestFit="1" customWidth="1"/>
    <col min="7" max="7" width="17.42578125" style="2" bestFit="1" customWidth="1"/>
    <col min="8" max="8" width="16.85546875" style="1" customWidth="1"/>
    <col min="9" max="9" width="19.28515625" style="1" customWidth="1"/>
    <col min="10" max="10" width="17.42578125" style="2" bestFit="1" customWidth="1"/>
    <col min="11" max="11" width="17" style="1" customWidth="1"/>
    <col min="12" max="12" width="17.42578125" style="1" bestFit="1" customWidth="1"/>
    <col min="13" max="13" width="17.42578125" style="2" customWidth="1"/>
    <col min="14" max="14" width="18.7109375" style="1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117"/>
      <c r="L2" s="117"/>
      <c r="O2" s="127" t="s">
        <v>414</v>
      </c>
      <c r="P2" s="127"/>
    </row>
    <row r="3" spans="1:16" ht="41.25" customHeight="1" x14ac:dyDescent="0.25">
      <c r="B3" s="118" t="s">
        <v>579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x14ac:dyDescent="0.25">
      <c r="F4" s="3">
        <v>2714</v>
      </c>
      <c r="I4" s="3">
        <v>2714</v>
      </c>
      <c r="L4" s="3">
        <v>2714</v>
      </c>
      <c r="O4" s="3">
        <v>2714</v>
      </c>
    </row>
    <row r="5" spans="1:16" ht="18" x14ac:dyDescent="0.25">
      <c r="F5" s="3">
        <v>5662</v>
      </c>
      <c r="I5" s="3">
        <v>5662</v>
      </c>
      <c r="J5" s="93"/>
      <c r="L5" s="3">
        <v>5662</v>
      </c>
      <c r="O5" s="3">
        <v>5662</v>
      </c>
    </row>
    <row r="6" spans="1:16" ht="18" customHeight="1" x14ac:dyDescent="0.25">
      <c r="A6" s="119"/>
      <c r="B6" s="120" t="s">
        <v>0</v>
      </c>
      <c r="C6" s="120" t="s">
        <v>1</v>
      </c>
      <c r="D6" s="120" t="s">
        <v>2</v>
      </c>
      <c r="E6" s="123" t="s">
        <v>390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5"/>
    </row>
    <row r="7" spans="1:16" ht="18" x14ac:dyDescent="0.25">
      <c r="A7" s="119"/>
      <c r="B7" s="121"/>
      <c r="C7" s="121"/>
      <c r="D7" s="121"/>
      <c r="E7" s="126" t="s">
        <v>147</v>
      </c>
      <c r="F7" s="126"/>
      <c r="G7" s="126"/>
      <c r="H7" s="126" t="s">
        <v>154</v>
      </c>
      <c r="I7" s="126"/>
      <c r="J7" s="126"/>
      <c r="K7" s="126" t="s">
        <v>388</v>
      </c>
      <c r="L7" s="126"/>
      <c r="M7" s="126"/>
      <c r="N7" s="128" t="s">
        <v>578</v>
      </c>
      <c r="O7" s="128"/>
      <c r="P7" s="128"/>
    </row>
    <row r="8" spans="1:16" ht="60" x14ac:dyDescent="0.25">
      <c r="A8" s="119"/>
      <c r="B8" s="122"/>
      <c r="C8" s="122"/>
      <c r="D8" s="122"/>
      <c r="E8" s="14" t="s">
        <v>9</v>
      </c>
      <c r="F8" s="15" t="s">
        <v>10</v>
      </c>
      <c r="G8" s="15" t="s">
        <v>12</v>
      </c>
      <c r="H8" s="14" t="s">
        <v>9</v>
      </c>
      <c r="I8" s="15" t="s">
        <v>10</v>
      </c>
      <c r="J8" s="15" t="s">
        <v>12</v>
      </c>
      <c r="K8" s="14" t="s">
        <v>9</v>
      </c>
      <c r="L8" s="15" t="s">
        <v>10</v>
      </c>
      <c r="M8" s="15" t="s">
        <v>12</v>
      </c>
      <c r="N8" s="14" t="s">
        <v>9</v>
      </c>
      <c r="O8" s="15" t="s">
        <v>10</v>
      </c>
      <c r="P8" s="15" t="s">
        <v>12</v>
      </c>
    </row>
    <row r="9" spans="1:16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</f>
        <v>4254142</v>
      </c>
      <c r="F9" s="19">
        <f t="shared" ref="F9:G12" si="0">F13+F73+F123+F339+F344+F352</f>
        <v>4252942</v>
      </c>
      <c r="G9" s="19">
        <f t="shared" si="0"/>
        <v>1200</v>
      </c>
      <c r="H9" s="19">
        <f>I9+J9</f>
        <v>4355002</v>
      </c>
      <c r="I9" s="19">
        <f t="shared" ref="I9:J12" si="1">I13+I73+I123+I339+I344+I352</f>
        <v>4353802</v>
      </c>
      <c r="J9" s="19">
        <f t="shared" si="1"/>
        <v>1200</v>
      </c>
      <c r="K9" s="19">
        <f>L9+M9</f>
        <v>4455102</v>
      </c>
      <c r="L9" s="19">
        <f t="shared" ref="L9:M12" si="2">L13+L73+L123+L339+L344+L352</f>
        <v>4453802</v>
      </c>
      <c r="M9" s="19">
        <f t="shared" si="2"/>
        <v>1300</v>
      </c>
      <c r="N9" s="19">
        <f>O9+P9</f>
        <v>4554118</v>
      </c>
      <c r="O9" s="19">
        <f t="shared" ref="O9:P12" si="3">O13+O73+O123+O339+O344+O352</f>
        <v>4552758</v>
      </c>
      <c r="P9" s="19">
        <f t="shared" si="3"/>
        <v>1360</v>
      </c>
    </row>
    <row r="10" spans="1:16" s="4" customFormat="1" ht="21" x14ac:dyDescent="0.25">
      <c r="A10" s="12"/>
      <c r="B10" s="20"/>
      <c r="C10" s="21"/>
      <c r="D10" s="22" t="s">
        <v>151</v>
      </c>
      <c r="E10" s="23">
        <f t="shared" ref="E10:E41" si="4">SUM(F10:G10)</f>
        <v>8358</v>
      </c>
      <c r="F10" s="24">
        <f t="shared" si="0"/>
        <v>8358</v>
      </c>
      <c r="G10" s="24">
        <f t="shared" si="0"/>
        <v>0</v>
      </c>
      <c r="H10" s="23">
        <f t="shared" ref="H10:H41" si="5">SUM(I10:J10)</f>
        <v>8358</v>
      </c>
      <c r="I10" s="24">
        <f t="shared" si="1"/>
        <v>8358</v>
      </c>
      <c r="J10" s="24">
        <f t="shared" si="1"/>
        <v>0</v>
      </c>
      <c r="K10" s="23">
        <f t="shared" ref="K10:K41" si="6">SUM(L10:M10)</f>
        <v>8358</v>
      </c>
      <c r="L10" s="24">
        <f t="shared" si="2"/>
        <v>8358</v>
      </c>
      <c r="M10" s="24">
        <f t="shared" si="2"/>
        <v>0</v>
      </c>
      <c r="N10" s="23">
        <f t="shared" ref="N10:N41" si="7">SUM(O10:P10)</f>
        <v>8373</v>
      </c>
      <c r="O10" s="24">
        <f t="shared" si="3"/>
        <v>8358</v>
      </c>
      <c r="P10" s="24">
        <f t="shared" si="3"/>
        <v>15</v>
      </c>
    </row>
    <row r="11" spans="1:16" s="4" customFormat="1" ht="21" x14ac:dyDescent="0.25">
      <c r="A11" s="12"/>
      <c r="B11" s="20"/>
      <c r="C11" s="21"/>
      <c r="D11" s="22" t="s">
        <v>152</v>
      </c>
      <c r="E11" s="23">
        <f t="shared" si="4"/>
        <v>2711</v>
      </c>
      <c r="F11" s="24">
        <f t="shared" si="0"/>
        <v>2711</v>
      </c>
      <c r="G11" s="24">
        <f t="shared" si="0"/>
        <v>0</v>
      </c>
      <c r="H11" s="23">
        <f t="shared" si="5"/>
        <v>2711</v>
      </c>
      <c r="I11" s="24">
        <f t="shared" si="1"/>
        <v>2711</v>
      </c>
      <c r="J11" s="24">
        <f t="shared" si="1"/>
        <v>0</v>
      </c>
      <c r="K11" s="23">
        <f t="shared" si="6"/>
        <v>2711</v>
      </c>
      <c r="L11" s="24">
        <f t="shared" si="2"/>
        <v>2711</v>
      </c>
      <c r="M11" s="24">
        <f t="shared" si="2"/>
        <v>0</v>
      </c>
      <c r="N11" s="23">
        <f t="shared" si="7"/>
        <v>2726</v>
      </c>
      <c r="O11" s="24">
        <f t="shared" si="3"/>
        <v>2711</v>
      </c>
      <c r="P11" s="24">
        <f t="shared" si="3"/>
        <v>15</v>
      </c>
    </row>
    <row r="12" spans="1:16" s="4" customFormat="1" ht="21" x14ac:dyDescent="0.25">
      <c r="A12" s="12"/>
      <c r="B12" s="20"/>
      <c r="C12" s="21"/>
      <c r="D12" s="22" t="s">
        <v>153</v>
      </c>
      <c r="E12" s="23">
        <f t="shared" si="4"/>
        <v>5647</v>
      </c>
      <c r="F12" s="24">
        <f t="shared" si="0"/>
        <v>5647</v>
      </c>
      <c r="G12" s="24">
        <f t="shared" si="0"/>
        <v>0</v>
      </c>
      <c r="H12" s="23">
        <f t="shared" si="5"/>
        <v>5647</v>
      </c>
      <c r="I12" s="24">
        <f t="shared" si="1"/>
        <v>5647</v>
      </c>
      <c r="J12" s="24">
        <f t="shared" si="1"/>
        <v>0</v>
      </c>
      <c r="K12" s="23">
        <f t="shared" si="6"/>
        <v>5647</v>
      </c>
      <c r="L12" s="24">
        <f t="shared" si="2"/>
        <v>5647</v>
      </c>
      <c r="M12" s="24">
        <f t="shared" si="2"/>
        <v>0</v>
      </c>
      <c r="N12" s="23">
        <f t="shared" si="7"/>
        <v>5647</v>
      </c>
      <c r="O12" s="24">
        <f t="shared" si="3"/>
        <v>5647</v>
      </c>
      <c r="P12" s="24">
        <f t="shared" si="3"/>
        <v>0</v>
      </c>
    </row>
    <row r="13" spans="1:16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60850</v>
      </c>
      <c r="F13" s="19">
        <f>F17+F25+F31+F36+F44+F49+F54+F62+F68</f>
        <v>59650</v>
      </c>
      <c r="G13" s="19">
        <f>G17+G25+G31+G36+G44+G49+G54+G62+G68</f>
        <v>1200</v>
      </c>
      <c r="H13" s="19">
        <f t="shared" si="5"/>
        <v>60850</v>
      </c>
      <c r="I13" s="19">
        <f>I17+I25+I31+I36+I44+I49+I54+I62+I68</f>
        <v>59650</v>
      </c>
      <c r="J13" s="19">
        <f>J17+J25+J31+J36+J44+J49+J54+J62+J68</f>
        <v>1200</v>
      </c>
      <c r="K13" s="19">
        <f t="shared" si="6"/>
        <v>60950</v>
      </c>
      <c r="L13" s="19">
        <f>L17+L25+L31+L36+L44+L49+L54+L62+L68</f>
        <v>59650</v>
      </c>
      <c r="M13" s="19">
        <f>M17+M25+M31+M36+M44+M49+M54+M62+M68</f>
        <v>1300</v>
      </c>
      <c r="N13" s="19">
        <f t="shared" si="7"/>
        <v>62110</v>
      </c>
      <c r="O13" s="19">
        <f>O17+O25+O31+O36+O44+O49+O54+O62+O68</f>
        <v>60750</v>
      </c>
      <c r="P13" s="19">
        <f>P17+P25+P31+P36+P44+P49+P54+P62+P68</f>
        <v>1360</v>
      </c>
    </row>
    <row r="14" spans="1:16" s="5" customFormat="1" ht="20.25" x14ac:dyDescent="0.25">
      <c r="A14" s="13"/>
      <c r="B14" s="25"/>
      <c r="C14" s="26"/>
      <c r="D14" s="22" t="s">
        <v>151</v>
      </c>
      <c r="E14" s="27">
        <f t="shared" si="4"/>
        <v>3307</v>
      </c>
      <c r="F14" s="27">
        <f>F15+F16</f>
        <v>3307</v>
      </c>
      <c r="G14" s="27">
        <f>G15+G16</f>
        <v>0</v>
      </c>
      <c r="H14" s="27">
        <f t="shared" si="5"/>
        <v>3307</v>
      </c>
      <c r="I14" s="27">
        <f>I15+I16</f>
        <v>3307</v>
      </c>
      <c r="J14" s="27">
        <f>J15+J16</f>
        <v>0</v>
      </c>
      <c r="K14" s="27">
        <f t="shared" si="6"/>
        <v>3307</v>
      </c>
      <c r="L14" s="27">
        <f>L15+L16</f>
        <v>3307</v>
      </c>
      <c r="M14" s="27">
        <f>M15+M16</f>
        <v>0</v>
      </c>
      <c r="N14" s="27">
        <f t="shared" si="7"/>
        <v>3322</v>
      </c>
      <c r="O14" s="27">
        <f>O15+O16</f>
        <v>3307</v>
      </c>
      <c r="P14" s="27">
        <f>P15+P16</f>
        <v>15</v>
      </c>
    </row>
    <row r="15" spans="1:16" s="5" customFormat="1" ht="20.25" x14ac:dyDescent="0.25">
      <c r="A15" s="13"/>
      <c r="B15" s="25"/>
      <c r="C15" s="26"/>
      <c r="D15" s="28" t="s">
        <v>152</v>
      </c>
      <c r="E15" s="29">
        <f t="shared" si="4"/>
        <v>2711</v>
      </c>
      <c r="F15" s="29">
        <f>F19+F27+F33+F38+F46+F51+F56+F64</f>
        <v>2711</v>
      </c>
      <c r="G15" s="29">
        <f>G19+G27+G33+G38+G46+G51+G56</f>
        <v>0</v>
      </c>
      <c r="H15" s="29">
        <f t="shared" si="5"/>
        <v>2711</v>
      </c>
      <c r="I15" s="29">
        <f>I19+I27+I33+I38+I46+I51+I56+I64</f>
        <v>2711</v>
      </c>
      <c r="J15" s="29">
        <f>J19+J27+J33+J38+J46+J51+J56</f>
        <v>0</v>
      </c>
      <c r="K15" s="29">
        <f t="shared" si="6"/>
        <v>2711</v>
      </c>
      <c r="L15" s="29">
        <f>L19+L27+L33+L38+L46+L51+L56+L64</f>
        <v>2711</v>
      </c>
      <c r="M15" s="29">
        <f>M19+M27+M33+M38+M46+M51+M56</f>
        <v>0</v>
      </c>
      <c r="N15" s="29">
        <f t="shared" si="7"/>
        <v>2726</v>
      </c>
      <c r="O15" s="29">
        <f>O19+O27+O33+O38+O46+O51+O56+O64</f>
        <v>2711</v>
      </c>
      <c r="P15" s="29">
        <f>P19+P27+P33+P38+P46+P51+P56</f>
        <v>15</v>
      </c>
    </row>
    <row r="16" spans="1:16" s="5" customFormat="1" ht="20.25" x14ac:dyDescent="0.25">
      <c r="A16" s="13"/>
      <c r="B16" s="25"/>
      <c r="C16" s="26"/>
      <c r="D16" s="28" t="s">
        <v>153</v>
      </c>
      <c r="E16" s="29">
        <f t="shared" si="4"/>
        <v>596</v>
      </c>
      <c r="F16" s="29">
        <f>F20+F28+F34+F39+F47+F52+F57+F65</f>
        <v>596</v>
      </c>
      <c r="G16" s="29">
        <f>G20+G28+G34+G39+G47+G52+G57</f>
        <v>0</v>
      </c>
      <c r="H16" s="29">
        <f t="shared" si="5"/>
        <v>596</v>
      </c>
      <c r="I16" s="29">
        <f>I20+I28+I34+I39+I47+I52+I57+I65</f>
        <v>596</v>
      </c>
      <c r="J16" s="29">
        <f>J20+J28+J34+J39+J47+J52+J57</f>
        <v>0</v>
      </c>
      <c r="K16" s="29">
        <f t="shared" si="6"/>
        <v>596</v>
      </c>
      <c r="L16" s="29">
        <f>L20+L28+L34+L39+L47+L52+L57+L65</f>
        <v>596</v>
      </c>
      <c r="M16" s="29">
        <f>M20+M28+M34+M39+M47+M52+M57</f>
        <v>0</v>
      </c>
      <c r="N16" s="29">
        <f t="shared" si="7"/>
        <v>596</v>
      </c>
      <c r="O16" s="29">
        <f>O20+O28+O34+O39+O47+O52+O57+O65</f>
        <v>596</v>
      </c>
      <c r="P16" s="29">
        <f>P20+P28+P34+P39+P47+P52+P57</f>
        <v>0</v>
      </c>
    </row>
    <row r="17" spans="1:16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12000</v>
      </c>
      <c r="F17" s="33">
        <f>SUM(F21:F24)</f>
        <v>12000</v>
      </c>
      <c r="G17" s="33">
        <f t="shared" ref="G17" si="8">SUM(G21:G24)</f>
        <v>0</v>
      </c>
      <c r="H17" s="32">
        <f t="shared" si="5"/>
        <v>12000</v>
      </c>
      <c r="I17" s="33">
        <f>SUM(I21:I24)</f>
        <v>12000</v>
      </c>
      <c r="J17" s="33">
        <f t="shared" ref="J17" si="9">SUM(J21:J24)</f>
        <v>0</v>
      </c>
      <c r="K17" s="32">
        <f t="shared" si="6"/>
        <v>12000</v>
      </c>
      <c r="L17" s="33">
        <f>SUM(L21:L24)</f>
        <v>12000</v>
      </c>
      <c r="M17" s="33">
        <f t="shared" ref="M17" si="10">SUM(M21:M24)</f>
        <v>0</v>
      </c>
      <c r="N17" s="32">
        <f t="shared" si="7"/>
        <v>12000</v>
      </c>
      <c r="O17" s="33">
        <f>SUM(O21:O24)</f>
        <v>12000</v>
      </c>
      <c r="P17" s="33">
        <f t="shared" ref="P17" si="11">SUM(P21:P24)</f>
        <v>0</v>
      </c>
    </row>
    <row r="18" spans="1:16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" si="12">SUM(F19:F20)</f>
        <v>376</v>
      </c>
      <c r="G18" s="36">
        <f t="shared" ref="G18:J18" si="13">SUM(G19:G20)</f>
        <v>0</v>
      </c>
      <c r="H18" s="36">
        <f t="shared" si="5"/>
        <v>376</v>
      </c>
      <c r="I18" s="36">
        <f t="shared" ref="I18" si="14">SUM(I19:I20)</f>
        <v>376</v>
      </c>
      <c r="J18" s="36">
        <f t="shared" si="13"/>
        <v>0</v>
      </c>
      <c r="K18" s="36">
        <f t="shared" si="6"/>
        <v>376</v>
      </c>
      <c r="L18" s="36">
        <f t="shared" ref="L18:M18" si="15">SUM(L19:L20)</f>
        <v>376</v>
      </c>
      <c r="M18" s="36">
        <f t="shared" si="15"/>
        <v>0</v>
      </c>
      <c r="N18" s="36">
        <f t="shared" si="7"/>
        <v>376</v>
      </c>
      <c r="O18" s="36">
        <f t="shared" ref="O18:P18" si="16">SUM(O19:O20)</f>
        <v>376</v>
      </c>
      <c r="P18" s="36">
        <f t="shared" si="16"/>
        <v>0</v>
      </c>
    </row>
    <row r="19" spans="1:16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6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6">
        <f t="shared" si="5"/>
        <v>139</v>
      </c>
      <c r="I20" s="37">
        <f>114+25</f>
        <v>139</v>
      </c>
      <c r="J20" s="37">
        <v>0</v>
      </c>
      <c r="K20" s="36">
        <f t="shared" si="6"/>
        <v>139</v>
      </c>
      <c r="L20" s="37">
        <f>114+25</f>
        <v>139</v>
      </c>
      <c r="M20" s="37">
        <v>0</v>
      </c>
      <c r="N20" s="36">
        <f t="shared" si="7"/>
        <v>139</v>
      </c>
      <c r="O20" s="37">
        <f>114+25</f>
        <v>139</v>
      </c>
      <c r="P20" s="37">
        <v>0</v>
      </c>
    </row>
    <row r="21" spans="1:16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40">
        <f t="shared" si="5"/>
        <v>5000</v>
      </c>
      <c r="I21" s="37">
        <v>5000</v>
      </c>
      <c r="J21" s="37">
        <v>0</v>
      </c>
      <c r="K21" s="40">
        <f t="shared" si="6"/>
        <v>5000</v>
      </c>
      <c r="L21" s="37">
        <v>5000</v>
      </c>
      <c r="M21" s="37">
        <v>0</v>
      </c>
      <c r="N21" s="40">
        <f t="shared" si="7"/>
        <v>5000</v>
      </c>
      <c r="O21" s="37">
        <v>5000</v>
      </c>
      <c r="P21" s="37">
        <v>0</v>
      </c>
    </row>
    <row r="22" spans="1:16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40">
        <f t="shared" si="5"/>
        <v>2300</v>
      </c>
      <c r="I22" s="37">
        <v>2300</v>
      </c>
      <c r="J22" s="37">
        <v>0</v>
      </c>
      <c r="K22" s="40">
        <f t="shared" si="6"/>
        <v>2300</v>
      </c>
      <c r="L22" s="37">
        <v>2300</v>
      </c>
      <c r="M22" s="37">
        <v>0</v>
      </c>
      <c r="N22" s="40">
        <f t="shared" si="7"/>
        <v>2300</v>
      </c>
      <c r="O22" s="37">
        <v>2300</v>
      </c>
      <c r="P22" s="37">
        <v>0</v>
      </c>
    </row>
    <row r="23" spans="1:16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40">
        <f t="shared" si="5"/>
        <v>2200</v>
      </c>
      <c r="I23" s="37">
        <v>2200</v>
      </c>
      <c r="J23" s="37">
        <v>0</v>
      </c>
      <c r="K23" s="40">
        <f t="shared" si="6"/>
        <v>2200</v>
      </c>
      <c r="L23" s="37">
        <v>2200</v>
      </c>
      <c r="M23" s="37">
        <v>0</v>
      </c>
      <c r="N23" s="40">
        <f t="shared" si="7"/>
        <v>2200</v>
      </c>
      <c r="O23" s="37">
        <v>2200</v>
      </c>
      <c r="P23" s="37">
        <v>0</v>
      </c>
    </row>
    <row r="24" spans="1:16" ht="30" x14ac:dyDescent="0.25">
      <c r="A24" s="7"/>
      <c r="B24" s="38"/>
      <c r="C24" s="34" t="s">
        <v>415</v>
      </c>
      <c r="D24" s="39" t="s">
        <v>432</v>
      </c>
      <c r="E24" s="40">
        <f t="shared" si="4"/>
        <v>2500</v>
      </c>
      <c r="F24" s="37">
        <f>2800-300</f>
        <v>2500</v>
      </c>
      <c r="G24" s="37">
        <v>0</v>
      </c>
      <c r="H24" s="40">
        <f t="shared" si="5"/>
        <v>2500</v>
      </c>
      <c r="I24" s="37">
        <f>2800-300</f>
        <v>2500</v>
      </c>
      <c r="J24" s="37">
        <v>0</v>
      </c>
      <c r="K24" s="40">
        <f t="shared" si="6"/>
        <v>2500</v>
      </c>
      <c r="L24" s="37">
        <f>2800-300</f>
        <v>2500</v>
      </c>
      <c r="M24" s="37">
        <v>0</v>
      </c>
      <c r="N24" s="40">
        <f t="shared" si="7"/>
        <v>2500</v>
      </c>
      <c r="O24" s="37">
        <f>2800-300</f>
        <v>2500</v>
      </c>
      <c r="P24" s="37">
        <v>0</v>
      </c>
    </row>
    <row r="25" spans="1:16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2900</v>
      </c>
      <c r="F25" s="33">
        <f>SUM(F29:F30)</f>
        <v>2900</v>
      </c>
      <c r="G25" s="33">
        <f>SUM(G29:G30)</f>
        <v>0</v>
      </c>
      <c r="H25" s="32">
        <f t="shared" si="5"/>
        <v>2900</v>
      </c>
      <c r="I25" s="33">
        <f>SUM(I29:I30)</f>
        <v>2900</v>
      </c>
      <c r="J25" s="33">
        <f>SUM(J29:J30)</f>
        <v>0</v>
      </c>
      <c r="K25" s="32">
        <f t="shared" si="6"/>
        <v>2900</v>
      </c>
      <c r="L25" s="33">
        <f>SUM(L29:L30)</f>
        <v>2900</v>
      </c>
      <c r="M25" s="33">
        <f>SUM(M29:M30)</f>
        <v>0</v>
      </c>
      <c r="N25" s="32">
        <f t="shared" si="7"/>
        <v>2900</v>
      </c>
      <c r="O25" s="33">
        <f>SUM(O29:O30)</f>
        <v>2900</v>
      </c>
      <c r="P25" s="33">
        <f>SUM(P29:P30)</f>
        <v>0</v>
      </c>
    </row>
    <row r="26" spans="1:16" s="6" customFormat="1" ht="15.75" x14ac:dyDescent="0.25">
      <c r="A26" s="8"/>
      <c r="B26" s="34"/>
      <c r="C26" s="34"/>
      <c r="D26" s="35" t="s">
        <v>151</v>
      </c>
      <c r="E26" s="36">
        <f t="shared" si="4"/>
        <v>135</v>
      </c>
      <c r="F26" s="36">
        <f>SUM(F27:F28)</f>
        <v>135</v>
      </c>
      <c r="G26" s="36">
        <f t="shared" ref="G26" si="17">SUM(G27:G28)</f>
        <v>0</v>
      </c>
      <c r="H26" s="36">
        <f t="shared" si="5"/>
        <v>135</v>
      </c>
      <c r="I26" s="36">
        <f>SUM(I27:I28)</f>
        <v>135</v>
      </c>
      <c r="J26" s="36">
        <f t="shared" ref="J26" si="18">SUM(J27:J28)</f>
        <v>0</v>
      </c>
      <c r="K26" s="36">
        <f t="shared" si="6"/>
        <v>135</v>
      </c>
      <c r="L26" s="36">
        <f>SUM(L27:L28)</f>
        <v>135</v>
      </c>
      <c r="M26" s="36">
        <f t="shared" ref="M26" si="19">SUM(M27:M28)</f>
        <v>0</v>
      </c>
      <c r="N26" s="36">
        <f t="shared" si="7"/>
        <v>135</v>
      </c>
      <c r="O26" s="36">
        <f>SUM(O27:O28)</f>
        <v>135</v>
      </c>
      <c r="P26" s="36">
        <f t="shared" ref="P26" si="20">SUM(P27:P28)</f>
        <v>0</v>
      </c>
    </row>
    <row r="27" spans="1:16" s="6" customFormat="1" ht="15.75" x14ac:dyDescent="0.25">
      <c r="A27" s="8"/>
      <c r="B27" s="34"/>
      <c r="C27" s="34"/>
      <c r="D27" s="35" t="s">
        <v>152</v>
      </c>
      <c r="E27" s="36">
        <f t="shared" si="4"/>
        <v>117</v>
      </c>
      <c r="F27" s="37">
        <v>117</v>
      </c>
      <c r="G27" s="37">
        <v>0</v>
      </c>
      <c r="H27" s="36">
        <f t="shared" si="5"/>
        <v>117</v>
      </c>
      <c r="I27" s="37">
        <v>117</v>
      </c>
      <c r="J27" s="37">
        <v>0</v>
      </c>
      <c r="K27" s="36">
        <f t="shared" si="6"/>
        <v>117</v>
      </c>
      <c r="L27" s="37">
        <v>117</v>
      </c>
      <c r="M27" s="37">
        <v>0</v>
      </c>
      <c r="N27" s="36">
        <f t="shared" si="7"/>
        <v>117</v>
      </c>
      <c r="O27" s="37">
        <v>117</v>
      </c>
      <c r="P27" s="37">
        <v>0</v>
      </c>
    </row>
    <row r="28" spans="1:16" s="6" customFormat="1" ht="15.75" x14ac:dyDescent="0.25">
      <c r="A28" s="8"/>
      <c r="B28" s="34"/>
      <c r="C28" s="34"/>
      <c r="D28" s="35" t="s">
        <v>153</v>
      </c>
      <c r="E28" s="36">
        <f t="shared" si="4"/>
        <v>18</v>
      </c>
      <c r="F28" s="37">
        <v>18</v>
      </c>
      <c r="G28" s="37">
        <v>0</v>
      </c>
      <c r="H28" s="36">
        <f t="shared" si="5"/>
        <v>18</v>
      </c>
      <c r="I28" s="37">
        <v>18</v>
      </c>
      <c r="J28" s="37">
        <v>0</v>
      </c>
      <c r="K28" s="36">
        <f t="shared" si="6"/>
        <v>18</v>
      </c>
      <c r="L28" s="37">
        <v>18</v>
      </c>
      <c r="M28" s="37">
        <v>0</v>
      </c>
      <c r="N28" s="36">
        <f t="shared" si="7"/>
        <v>18</v>
      </c>
      <c r="O28" s="37">
        <v>18</v>
      </c>
      <c r="P28" s="37">
        <v>0</v>
      </c>
    </row>
    <row r="29" spans="1:16" ht="15.75" x14ac:dyDescent="0.25">
      <c r="A29" s="7"/>
      <c r="B29" s="38"/>
      <c r="C29" s="34" t="s">
        <v>18</v>
      </c>
      <c r="D29" s="39" t="s">
        <v>23</v>
      </c>
      <c r="E29" s="40">
        <f t="shared" si="4"/>
        <v>2750</v>
      </c>
      <c r="F29" s="37">
        <v>2750</v>
      </c>
      <c r="G29" s="37">
        <v>0</v>
      </c>
      <c r="H29" s="40">
        <f t="shared" si="5"/>
        <v>2750</v>
      </c>
      <c r="I29" s="37">
        <v>2750</v>
      </c>
      <c r="J29" s="37">
        <v>0</v>
      </c>
      <c r="K29" s="40">
        <f t="shared" si="6"/>
        <v>2750</v>
      </c>
      <c r="L29" s="37">
        <v>2750</v>
      </c>
      <c r="M29" s="37">
        <v>0</v>
      </c>
      <c r="N29" s="40">
        <f t="shared" si="7"/>
        <v>2750</v>
      </c>
      <c r="O29" s="37">
        <v>2750</v>
      </c>
      <c r="P29" s="37">
        <v>0</v>
      </c>
    </row>
    <row r="30" spans="1:16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150</v>
      </c>
      <c r="O30" s="37">
        <v>150</v>
      </c>
      <c r="P30" s="37">
        <v>0</v>
      </c>
    </row>
    <row r="31" spans="1:16" ht="47.25" x14ac:dyDescent="0.25">
      <c r="B31" s="30" t="s">
        <v>469</v>
      </c>
      <c r="C31" s="31"/>
      <c r="D31" s="31" t="s">
        <v>30</v>
      </c>
      <c r="E31" s="32">
        <f t="shared" si="4"/>
        <v>12245</v>
      </c>
      <c r="F31" s="33">
        <f>SUM(F35)</f>
        <v>11500</v>
      </c>
      <c r="G31" s="33">
        <f t="shared" ref="G31" si="21">SUM(G35)</f>
        <v>745</v>
      </c>
      <c r="H31" s="32">
        <f t="shared" si="5"/>
        <v>12245</v>
      </c>
      <c r="I31" s="33">
        <f>SUM(I35)</f>
        <v>11500</v>
      </c>
      <c r="J31" s="33">
        <f t="shared" ref="J31" si="22">SUM(J35)</f>
        <v>745</v>
      </c>
      <c r="K31" s="32">
        <f t="shared" si="6"/>
        <v>12340</v>
      </c>
      <c r="L31" s="33">
        <f>SUM(L35)</f>
        <v>11500</v>
      </c>
      <c r="M31" s="33">
        <f t="shared" ref="M31" si="23">SUM(M35)</f>
        <v>840</v>
      </c>
      <c r="N31" s="32">
        <f t="shared" si="7"/>
        <v>12900</v>
      </c>
      <c r="O31" s="33">
        <f>SUM(O35)</f>
        <v>12000</v>
      </c>
      <c r="P31" s="33">
        <f t="shared" ref="P31" si="24">SUM(P35)</f>
        <v>900</v>
      </c>
    </row>
    <row r="32" spans="1:16" s="6" customFormat="1" ht="15.75" x14ac:dyDescent="0.25">
      <c r="A32" s="8"/>
      <c r="B32" s="34"/>
      <c r="C32" s="34"/>
      <c r="D32" s="35" t="s">
        <v>151</v>
      </c>
      <c r="E32" s="36">
        <f t="shared" si="4"/>
        <v>353</v>
      </c>
      <c r="F32" s="37">
        <f>SUM(F33:F34)</f>
        <v>353</v>
      </c>
      <c r="G32" s="37">
        <f t="shared" ref="G32" si="25">SUM(G33:G34)</f>
        <v>0</v>
      </c>
      <c r="H32" s="36">
        <f t="shared" si="5"/>
        <v>353</v>
      </c>
      <c r="I32" s="37">
        <f>SUM(I33:I34)</f>
        <v>353</v>
      </c>
      <c r="J32" s="37">
        <f>SUM(J33:J34)</f>
        <v>0</v>
      </c>
      <c r="K32" s="36">
        <f t="shared" si="6"/>
        <v>353</v>
      </c>
      <c r="L32" s="37">
        <f>SUM(L33:L34)</f>
        <v>353</v>
      </c>
      <c r="M32" s="37">
        <f>SUM(M33:M34)</f>
        <v>0</v>
      </c>
      <c r="N32" s="36">
        <f t="shared" si="7"/>
        <v>353</v>
      </c>
      <c r="O32" s="37">
        <f>SUM(O33:O34)</f>
        <v>353</v>
      </c>
      <c r="P32" s="37">
        <f>SUM(P33:P34)</f>
        <v>0</v>
      </c>
    </row>
    <row r="33" spans="1:16" s="6" customFormat="1" ht="15.75" x14ac:dyDescent="0.25">
      <c r="A33" s="8"/>
      <c r="B33" s="34"/>
      <c r="C33" s="34"/>
      <c r="D33" s="35" t="s">
        <v>152</v>
      </c>
      <c r="E33" s="36">
        <f t="shared" si="4"/>
        <v>309</v>
      </c>
      <c r="F33" s="37">
        <v>309</v>
      </c>
      <c r="G33" s="37">
        <v>0</v>
      </c>
      <c r="H33" s="36">
        <f t="shared" si="5"/>
        <v>309</v>
      </c>
      <c r="I33" s="37">
        <v>309</v>
      </c>
      <c r="J33" s="37">
        <v>0</v>
      </c>
      <c r="K33" s="36">
        <f t="shared" si="6"/>
        <v>309</v>
      </c>
      <c r="L33" s="37">
        <v>309</v>
      </c>
      <c r="M33" s="37">
        <v>0</v>
      </c>
      <c r="N33" s="36">
        <f t="shared" si="7"/>
        <v>309</v>
      </c>
      <c r="O33" s="37">
        <v>309</v>
      </c>
      <c r="P33" s="37">
        <v>0</v>
      </c>
    </row>
    <row r="34" spans="1:16" s="6" customFormat="1" ht="15.75" x14ac:dyDescent="0.25">
      <c r="A34" s="8"/>
      <c r="B34" s="34"/>
      <c r="C34" s="34"/>
      <c r="D34" s="35" t="s">
        <v>153</v>
      </c>
      <c r="E34" s="36">
        <f t="shared" si="4"/>
        <v>44</v>
      </c>
      <c r="F34" s="37">
        <v>44</v>
      </c>
      <c r="G34" s="37">
        <v>0</v>
      </c>
      <c r="H34" s="36">
        <f t="shared" si="5"/>
        <v>44</v>
      </c>
      <c r="I34" s="37">
        <v>44</v>
      </c>
      <c r="J34" s="37">
        <v>0</v>
      </c>
      <c r="K34" s="36">
        <f t="shared" si="6"/>
        <v>44</v>
      </c>
      <c r="L34" s="37">
        <v>44</v>
      </c>
      <c r="M34" s="37">
        <v>0</v>
      </c>
      <c r="N34" s="36">
        <f t="shared" si="7"/>
        <v>44</v>
      </c>
      <c r="O34" s="37">
        <v>44</v>
      </c>
      <c r="P34" s="37">
        <v>0</v>
      </c>
    </row>
    <row r="35" spans="1:16" s="6" customFormat="1" ht="15.75" x14ac:dyDescent="0.25">
      <c r="A35" s="8"/>
      <c r="B35" s="38"/>
      <c r="C35" s="34" t="s">
        <v>37</v>
      </c>
      <c r="D35" s="39" t="s">
        <v>31</v>
      </c>
      <c r="E35" s="36">
        <f t="shared" si="4"/>
        <v>12245</v>
      </c>
      <c r="F35" s="37">
        <v>11500</v>
      </c>
      <c r="G35" s="37">
        <v>745</v>
      </c>
      <c r="H35" s="36">
        <f t="shared" si="5"/>
        <v>12245</v>
      </c>
      <c r="I35" s="37">
        <v>11500</v>
      </c>
      <c r="J35" s="37">
        <v>745</v>
      </c>
      <c r="K35" s="36">
        <f t="shared" si="6"/>
        <v>12340</v>
      </c>
      <c r="L35" s="37">
        <v>11500</v>
      </c>
      <c r="M35" s="37">
        <v>840</v>
      </c>
      <c r="N35" s="36">
        <f t="shared" si="7"/>
        <v>12900</v>
      </c>
      <c r="O35" s="37">
        <v>12000</v>
      </c>
      <c r="P35" s="37">
        <v>900</v>
      </c>
    </row>
    <row r="36" spans="1:16" ht="31.5" x14ac:dyDescent="0.25">
      <c r="B36" s="30" t="s">
        <v>470</v>
      </c>
      <c r="C36" s="31"/>
      <c r="D36" s="31" t="s">
        <v>35</v>
      </c>
      <c r="E36" s="32">
        <f t="shared" si="4"/>
        <v>27190</v>
      </c>
      <c r="F36" s="33">
        <f t="shared" ref="F36:G36" si="26">SUM(F40:F43)</f>
        <v>27150</v>
      </c>
      <c r="G36" s="33">
        <f t="shared" si="26"/>
        <v>40</v>
      </c>
      <c r="H36" s="32">
        <f t="shared" si="5"/>
        <v>27190</v>
      </c>
      <c r="I36" s="33">
        <f t="shared" ref="I36:J36" si="27">SUM(I40:I43)</f>
        <v>27150</v>
      </c>
      <c r="J36" s="33">
        <f t="shared" si="27"/>
        <v>40</v>
      </c>
      <c r="K36" s="32">
        <f t="shared" si="6"/>
        <v>27195</v>
      </c>
      <c r="L36" s="33">
        <f t="shared" ref="L36:M36" si="28">SUM(L40:L43)</f>
        <v>27150</v>
      </c>
      <c r="M36" s="33">
        <f t="shared" si="28"/>
        <v>45</v>
      </c>
      <c r="N36" s="32">
        <f t="shared" si="7"/>
        <v>27195</v>
      </c>
      <c r="O36" s="33">
        <f t="shared" ref="O36:P36" si="29">SUM(O40:O43)</f>
        <v>27150</v>
      </c>
      <c r="P36" s="33">
        <f t="shared" si="29"/>
        <v>45</v>
      </c>
    </row>
    <row r="37" spans="1:16" s="6" customFormat="1" ht="15.75" x14ac:dyDescent="0.25">
      <c r="A37" s="8"/>
      <c r="B37" s="34"/>
      <c r="C37" s="34"/>
      <c r="D37" s="35" t="s">
        <v>151</v>
      </c>
      <c r="E37" s="36">
        <f t="shared" si="4"/>
        <v>2143</v>
      </c>
      <c r="F37" s="36">
        <f>SUM(F38:F39)</f>
        <v>2143</v>
      </c>
      <c r="G37" s="36">
        <f t="shared" ref="G37" si="30">SUM(G38:G39)</f>
        <v>0</v>
      </c>
      <c r="H37" s="36">
        <f t="shared" si="5"/>
        <v>2143</v>
      </c>
      <c r="I37" s="36">
        <f>SUM(I38:I39)</f>
        <v>2143</v>
      </c>
      <c r="J37" s="36">
        <f t="shared" ref="J37" si="31">SUM(J38:J39)</f>
        <v>0</v>
      </c>
      <c r="K37" s="36">
        <f t="shared" si="6"/>
        <v>2143</v>
      </c>
      <c r="L37" s="36">
        <f>SUM(L38:L39)</f>
        <v>2143</v>
      </c>
      <c r="M37" s="36">
        <f t="shared" ref="M37" si="32">SUM(M38:M39)</f>
        <v>0</v>
      </c>
      <c r="N37" s="36">
        <f t="shared" si="7"/>
        <v>2143</v>
      </c>
      <c r="O37" s="36">
        <f>SUM(O38:O39)</f>
        <v>2143</v>
      </c>
      <c r="P37" s="36">
        <f t="shared" ref="P37" si="33">SUM(P38:P39)</f>
        <v>0</v>
      </c>
    </row>
    <row r="38" spans="1:16" s="6" customFormat="1" ht="15.75" x14ac:dyDescent="0.25">
      <c r="A38" s="8"/>
      <c r="B38" s="34"/>
      <c r="C38" s="34"/>
      <c r="D38" s="35" t="s">
        <v>152</v>
      </c>
      <c r="E38" s="36">
        <f t="shared" si="4"/>
        <v>1843</v>
      </c>
      <c r="F38" s="37">
        <f>1813+30</f>
        <v>1843</v>
      </c>
      <c r="G38" s="37">
        <v>0</v>
      </c>
      <c r="H38" s="36">
        <f t="shared" si="5"/>
        <v>1843</v>
      </c>
      <c r="I38" s="37">
        <f>1813+30</f>
        <v>1843</v>
      </c>
      <c r="J38" s="37">
        <v>0</v>
      </c>
      <c r="K38" s="36">
        <f t="shared" si="6"/>
        <v>1843</v>
      </c>
      <c r="L38" s="37">
        <f>1813+30</f>
        <v>1843</v>
      </c>
      <c r="M38" s="37">
        <v>0</v>
      </c>
      <c r="N38" s="36">
        <f t="shared" si="7"/>
        <v>1843</v>
      </c>
      <c r="O38" s="37">
        <f>1813+30</f>
        <v>1843</v>
      </c>
      <c r="P38" s="37">
        <v>0</v>
      </c>
    </row>
    <row r="39" spans="1:16" s="6" customFormat="1" ht="15.75" x14ac:dyDescent="0.25">
      <c r="A39" s="8"/>
      <c r="B39" s="34"/>
      <c r="C39" s="34"/>
      <c r="D39" s="35" t="s">
        <v>153</v>
      </c>
      <c r="E39" s="36">
        <f t="shared" si="4"/>
        <v>300</v>
      </c>
      <c r="F39" s="37">
        <f>300</f>
        <v>300</v>
      </c>
      <c r="G39" s="37">
        <v>0</v>
      </c>
      <c r="H39" s="36">
        <f t="shared" si="5"/>
        <v>300</v>
      </c>
      <c r="I39" s="37">
        <f>300</f>
        <v>300</v>
      </c>
      <c r="J39" s="37">
        <v>0</v>
      </c>
      <c r="K39" s="36">
        <f t="shared" si="6"/>
        <v>300</v>
      </c>
      <c r="L39" s="37">
        <f>300</f>
        <v>300</v>
      </c>
      <c r="M39" s="37">
        <v>0</v>
      </c>
      <c r="N39" s="36">
        <f t="shared" si="7"/>
        <v>300</v>
      </c>
      <c r="O39" s="37">
        <f>300</f>
        <v>300</v>
      </c>
      <c r="P39" s="37">
        <v>0</v>
      </c>
    </row>
    <row r="40" spans="1:16" ht="75" x14ac:dyDescent="0.25">
      <c r="A40" s="7"/>
      <c r="B40" s="38"/>
      <c r="C40" s="34" t="s">
        <v>38</v>
      </c>
      <c r="D40" s="39" t="s">
        <v>36</v>
      </c>
      <c r="E40" s="40">
        <f t="shared" si="4"/>
        <v>11040</v>
      </c>
      <c r="F40" s="37">
        <v>11000</v>
      </c>
      <c r="G40" s="37">
        <v>40</v>
      </c>
      <c r="H40" s="40">
        <f t="shared" si="5"/>
        <v>11040</v>
      </c>
      <c r="I40" s="37">
        <v>11000</v>
      </c>
      <c r="J40" s="37">
        <v>40</v>
      </c>
      <c r="K40" s="40">
        <f t="shared" si="6"/>
        <v>11045</v>
      </c>
      <c r="L40" s="37">
        <v>11000</v>
      </c>
      <c r="M40" s="37">
        <v>45</v>
      </c>
      <c r="N40" s="40">
        <f t="shared" si="7"/>
        <v>11045</v>
      </c>
      <c r="O40" s="37">
        <v>11000</v>
      </c>
      <c r="P40" s="37">
        <v>45</v>
      </c>
    </row>
    <row r="41" spans="1:16" ht="81" customHeight="1" x14ac:dyDescent="0.25">
      <c r="A41" s="7"/>
      <c r="B41" s="38"/>
      <c r="C41" s="34" t="s">
        <v>39</v>
      </c>
      <c r="D41" s="39" t="s">
        <v>33</v>
      </c>
      <c r="E41" s="40">
        <f t="shared" si="4"/>
        <v>10000</v>
      </c>
      <c r="F41" s="37">
        <v>10000</v>
      </c>
      <c r="G41" s="37">
        <v>0</v>
      </c>
      <c r="H41" s="40">
        <f t="shared" si="5"/>
        <v>10000</v>
      </c>
      <c r="I41" s="37">
        <v>10000</v>
      </c>
      <c r="J41" s="37">
        <v>0</v>
      </c>
      <c r="K41" s="40">
        <f t="shared" si="6"/>
        <v>10000</v>
      </c>
      <c r="L41" s="37">
        <v>10000</v>
      </c>
      <c r="M41" s="37">
        <v>0</v>
      </c>
      <c r="N41" s="40">
        <f t="shared" si="7"/>
        <v>10000</v>
      </c>
      <c r="O41" s="37">
        <v>10000</v>
      </c>
      <c r="P41" s="37">
        <v>0</v>
      </c>
    </row>
    <row r="42" spans="1:16" ht="75" x14ac:dyDescent="0.25">
      <c r="A42" s="7"/>
      <c r="B42" s="38"/>
      <c r="C42" s="34" t="s">
        <v>40</v>
      </c>
      <c r="D42" s="39" t="s">
        <v>34</v>
      </c>
      <c r="E42" s="40">
        <f t="shared" ref="E42:E78" si="34">SUM(F42:G42)</f>
        <v>2000</v>
      </c>
      <c r="F42" s="37">
        <v>2000</v>
      </c>
      <c r="G42" s="37">
        <v>0</v>
      </c>
      <c r="H42" s="40">
        <f t="shared" ref="H42:H78" si="35">SUM(I42:J42)</f>
        <v>2000</v>
      </c>
      <c r="I42" s="37">
        <v>2000</v>
      </c>
      <c r="J42" s="37">
        <v>0</v>
      </c>
      <c r="K42" s="40">
        <f t="shared" ref="K42:K78" si="36">SUM(L42:M42)</f>
        <v>2000</v>
      </c>
      <c r="L42" s="37">
        <v>2000</v>
      </c>
      <c r="M42" s="37">
        <v>0</v>
      </c>
      <c r="N42" s="40">
        <f t="shared" ref="N42:N78" si="37">SUM(O42:P42)</f>
        <v>2000</v>
      </c>
      <c r="O42" s="37">
        <v>2000</v>
      </c>
      <c r="P42" s="37">
        <v>0</v>
      </c>
    </row>
    <row r="43" spans="1:16" ht="41.25" customHeight="1" x14ac:dyDescent="0.25">
      <c r="A43" s="7"/>
      <c r="B43" s="38"/>
      <c r="C43" s="34" t="s">
        <v>416</v>
      </c>
      <c r="D43" s="39" t="s">
        <v>448</v>
      </c>
      <c r="E43" s="40">
        <f t="shared" si="34"/>
        <v>4150</v>
      </c>
      <c r="F43" s="37">
        <f>3700+450</f>
        <v>4150</v>
      </c>
      <c r="G43" s="37">
        <v>0</v>
      </c>
      <c r="H43" s="40">
        <f t="shared" si="35"/>
        <v>4150</v>
      </c>
      <c r="I43" s="37">
        <f>3700+450</f>
        <v>4150</v>
      </c>
      <c r="J43" s="37">
        <v>0</v>
      </c>
      <c r="K43" s="40">
        <f t="shared" si="36"/>
        <v>4150</v>
      </c>
      <c r="L43" s="37">
        <f>3700+450</f>
        <v>4150</v>
      </c>
      <c r="M43" s="37">
        <v>0</v>
      </c>
      <c r="N43" s="40">
        <f t="shared" si="37"/>
        <v>4150</v>
      </c>
      <c r="O43" s="37">
        <f>3700+450</f>
        <v>4150</v>
      </c>
      <c r="P43" s="37">
        <v>0</v>
      </c>
    </row>
    <row r="44" spans="1:16" s="6" customFormat="1" ht="47.25" x14ac:dyDescent="0.25">
      <c r="A44" s="8"/>
      <c r="B44" s="30" t="s">
        <v>471</v>
      </c>
      <c r="C44" s="31"/>
      <c r="D44" s="31" t="s">
        <v>336</v>
      </c>
      <c r="E44" s="32">
        <f t="shared" si="34"/>
        <v>1115</v>
      </c>
      <c r="F44" s="33">
        <f>SUM(F48)</f>
        <v>1100</v>
      </c>
      <c r="G44" s="33">
        <f t="shared" ref="G44" si="38">SUM(G48)</f>
        <v>15</v>
      </c>
      <c r="H44" s="32">
        <f t="shared" si="35"/>
        <v>1115</v>
      </c>
      <c r="I44" s="33">
        <f>SUM(I48)</f>
        <v>1100</v>
      </c>
      <c r="J44" s="33">
        <f t="shared" ref="J44" si="39">SUM(J48)</f>
        <v>15</v>
      </c>
      <c r="K44" s="32">
        <f t="shared" si="36"/>
        <v>1115</v>
      </c>
      <c r="L44" s="33">
        <f>SUM(L48)</f>
        <v>1100</v>
      </c>
      <c r="M44" s="33">
        <f t="shared" ref="M44" si="40">SUM(M48)</f>
        <v>15</v>
      </c>
      <c r="N44" s="32">
        <f t="shared" si="37"/>
        <v>1115</v>
      </c>
      <c r="O44" s="33">
        <f>SUM(O48)</f>
        <v>1100</v>
      </c>
      <c r="P44" s="33">
        <f t="shared" ref="P44" si="41">SUM(P48)</f>
        <v>15</v>
      </c>
    </row>
    <row r="45" spans="1:16" s="6" customFormat="1" ht="15.75" x14ac:dyDescent="0.25">
      <c r="A45" s="8"/>
      <c r="B45" s="34"/>
      <c r="C45" s="34"/>
      <c r="D45" s="35" t="s">
        <v>151</v>
      </c>
      <c r="E45" s="36">
        <f t="shared" si="34"/>
        <v>43</v>
      </c>
      <c r="F45" s="36">
        <f>SUM(F46:F47)</f>
        <v>43</v>
      </c>
      <c r="G45" s="36">
        <f t="shared" ref="G45" si="42">SUM(G46:G47)</f>
        <v>0</v>
      </c>
      <c r="H45" s="36">
        <f t="shared" si="35"/>
        <v>43</v>
      </c>
      <c r="I45" s="36">
        <f>SUM(I46:I47)</f>
        <v>43</v>
      </c>
      <c r="J45" s="36">
        <f t="shared" ref="J45" si="43">SUM(J46:J47)</f>
        <v>0</v>
      </c>
      <c r="K45" s="36">
        <f t="shared" si="36"/>
        <v>43</v>
      </c>
      <c r="L45" s="36">
        <f>SUM(L46:L47)</f>
        <v>43</v>
      </c>
      <c r="M45" s="36">
        <f t="shared" ref="M45" si="44">SUM(M46:M47)</f>
        <v>0</v>
      </c>
      <c r="N45" s="36">
        <f t="shared" si="37"/>
        <v>58</v>
      </c>
      <c r="O45" s="36">
        <f>SUM(O46:O47)</f>
        <v>43</v>
      </c>
      <c r="P45" s="36">
        <f t="shared" ref="P45" si="45">SUM(P46:P47)</f>
        <v>15</v>
      </c>
    </row>
    <row r="46" spans="1:16" s="6" customFormat="1" ht="15.75" x14ac:dyDescent="0.25">
      <c r="A46" s="8"/>
      <c r="B46" s="34"/>
      <c r="C46" s="34"/>
      <c r="D46" s="35" t="s">
        <v>152</v>
      </c>
      <c r="E46" s="36">
        <f t="shared" si="34"/>
        <v>37</v>
      </c>
      <c r="F46" s="37">
        <v>37</v>
      </c>
      <c r="G46" s="37">
        <v>0</v>
      </c>
      <c r="H46" s="36">
        <f t="shared" si="35"/>
        <v>37</v>
      </c>
      <c r="I46" s="37">
        <v>37</v>
      </c>
      <c r="J46" s="37">
        <v>0</v>
      </c>
      <c r="K46" s="36">
        <f t="shared" si="36"/>
        <v>37</v>
      </c>
      <c r="L46" s="37">
        <v>37</v>
      </c>
      <c r="M46" s="37">
        <v>0</v>
      </c>
      <c r="N46" s="36">
        <f t="shared" si="37"/>
        <v>52</v>
      </c>
      <c r="O46" s="37">
        <v>37</v>
      </c>
      <c r="P46" s="37">
        <f t="shared" ref="P46" si="46">SUM(P47:P48)</f>
        <v>15</v>
      </c>
    </row>
    <row r="47" spans="1:16" s="6" customFormat="1" ht="15.75" x14ac:dyDescent="0.25">
      <c r="A47" s="8"/>
      <c r="B47" s="34"/>
      <c r="C47" s="34"/>
      <c r="D47" s="35" t="s">
        <v>153</v>
      </c>
      <c r="E47" s="36">
        <f t="shared" si="34"/>
        <v>6</v>
      </c>
      <c r="F47" s="37">
        <v>6</v>
      </c>
      <c r="G47" s="37">
        <v>0</v>
      </c>
      <c r="H47" s="36">
        <f t="shared" si="35"/>
        <v>6</v>
      </c>
      <c r="I47" s="37">
        <v>6</v>
      </c>
      <c r="J47" s="37">
        <v>0</v>
      </c>
      <c r="K47" s="36">
        <f t="shared" si="36"/>
        <v>6</v>
      </c>
      <c r="L47" s="37">
        <v>6</v>
      </c>
      <c r="M47" s="37">
        <v>0</v>
      </c>
      <c r="N47" s="36">
        <f t="shared" si="37"/>
        <v>6</v>
      </c>
      <c r="O47" s="37">
        <v>6</v>
      </c>
      <c r="P47" s="37">
        <v>0</v>
      </c>
    </row>
    <row r="48" spans="1:16" ht="30" x14ac:dyDescent="0.25">
      <c r="A48" s="7"/>
      <c r="B48" s="38"/>
      <c r="C48" s="34" t="s">
        <v>26</v>
      </c>
      <c r="D48" s="39" t="s">
        <v>28</v>
      </c>
      <c r="E48" s="40">
        <f t="shared" si="34"/>
        <v>1115</v>
      </c>
      <c r="F48" s="37">
        <v>1100</v>
      </c>
      <c r="G48" s="37">
        <v>15</v>
      </c>
      <c r="H48" s="40">
        <f t="shared" si="35"/>
        <v>1115</v>
      </c>
      <c r="I48" s="37">
        <v>1100</v>
      </c>
      <c r="J48" s="37">
        <v>15</v>
      </c>
      <c r="K48" s="40">
        <f t="shared" si="36"/>
        <v>1115</v>
      </c>
      <c r="L48" s="37">
        <v>1100</v>
      </c>
      <c r="M48" s="37">
        <v>15</v>
      </c>
      <c r="N48" s="40">
        <f t="shared" si="37"/>
        <v>1115</v>
      </c>
      <c r="O48" s="37">
        <v>1100</v>
      </c>
      <c r="P48" s="37">
        <v>15</v>
      </c>
    </row>
    <row r="49" spans="1:16" ht="31.5" x14ac:dyDescent="0.25">
      <c r="B49" s="30" t="s">
        <v>473</v>
      </c>
      <c r="C49" s="31"/>
      <c r="D49" s="31" t="s">
        <v>337</v>
      </c>
      <c r="E49" s="32">
        <f t="shared" si="34"/>
        <v>3000</v>
      </c>
      <c r="F49" s="33">
        <f>SUM(F53)</f>
        <v>2600</v>
      </c>
      <c r="G49" s="33">
        <f t="shared" ref="G49" si="47">SUM(G53)</f>
        <v>400</v>
      </c>
      <c r="H49" s="32">
        <f t="shared" si="35"/>
        <v>3000</v>
      </c>
      <c r="I49" s="33">
        <f>SUM(I53)</f>
        <v>2600</v>
      </c>
      <c r="J49" s="33">
        <f t="shared" ref="J49" si="48">SUM(J53)</f>
        <v>400</v>
      </c>
      <c r="K49" s="32">
        <f t="shared" si="36"/>
        <v>3000</v>
      </c>
      <c r="L49" s="33">
        <f>SUM(L53)</f>
        <v>2600</v>
      </c>
      <c r="M49" s="33">
        <f t="shared" ref="M49" si="49">SUM(M53)</f>
        <v>400</v>
      </c>
      <c r="N49" s="32">
        <f t="shared" si="37"/>
        <v>3600</v>
      </c>
      <c r="O49" s="33">
        <f>SUM(O53)</f>
        <v>3200</v>
      </c>
      <c r="P49" s="33">
        <f t="shared" ref="P49" si="50">SUM(P53)</f>
        <v>400</v>
      </c>
    </row>
    <row r="50" spans="1:16" s="6" customFormat="1" ht="15.75" x14ac:dyDescent="0.25">
      <c r="A50" s="8"/>
      <c r="B50" s="34"/>
      <c r="C50" s="34"/>
      <c r="D50" s="35" t="s">
        <v>151</v>
      </c>
      <c r="E50" s="36">
        <f t="shared" si="34"/>
        <v>121</v>
      </c>
      <c r="F50" s="36">
        <f>SUM(F51:F52)</f>
        <v>121</v>
      </c>
      <c r="G50" s="36">
        <f t="shared" ref="G50" si="51">SUM(G51:G52)</f>
        <v>0</v>
      </c>
      <c r="H50" s="36">
        <f t="shared" si="35"/>
        <v>121</v>
      </c>
      <c r="I50" s="36">
        <f>SUM(I51:I52)</f>
        <v>121</v>
      </c>
      <c r="J50" s="36">
        <f t="shared" ref="J50" si="52">SUM(J51:J52)</f>
        <v>0</v>
      </c>
      <c r="K50" s="36">
        <f t="shared" si="36"/>
        <v>121</v>
      </c>
      <c r="L50" s="36">
        <f>SUM(L51:L52)</f>
        <v>121</v>
      </c>
      <c r="M50" s="36">
        <f t="shared" ref="M50" si="53">SUM(M51:M52)</f>
        <v>0</v>
      </c>
      <c r="N50" s="36">
        <f t="shared" si="37"/>
        <v>121</v>
      </c>
      <c r="O50" s="36">
        <f>SUM(O51:O52)</f>
        <v>121</v>
      </c>
      <c r="P50" s="36">
        <f t="shared" ref="P50" si="54">SUM(P51:P52)</f>
        <v>0</v>
      </c>
    </row>
    <row r="51" spans="1:16" s="6" customFormat="1" ht="15.75" x14ac:dyDescent="0.25">
      <c r="A51" s="8"/>
      <c r="B51" s="34"/>
      <c r="C51" s="34"/>
      <c r="D51" s="35" t="s">
        <v>152</v>
      </c>
      <c r="E51" s="36">
        <f t="shared" si="34"/>
        <v>62</v>
      </c>
      <c r="F51" s="37">
        <v>62</v>
      </c>
      <c r="G51" s="37">
        <v>0</v>
      </c>
      <c r="H51" s="36">
        <f t="shared" si="35"/>
        <v>62</v>
      </c>
      <c r="I51" s="37">
        <v>62</v>
      </c>
      <c r="J51" s="37">
        <v>0</v>
      </c>
      <c r="K51" s="36">
        <f t="shared" si="36"/>
        <v>62</v>
      </c>
      <c r="L51" s="37">
        <v>62</v>
      </c>
      <c r="M51" s="37">
        <v>0</v>
      </c>
      <c r="N51" s="36">
        <f t="shared" si="37"/>
        <v>62</v>
      </c>
      <c r="O51" s="37">
        <v>62</v>
      </c>
      <c r="P51" s="37">
        <v>0</v>
      </c>
    </row>
    <row r="52" spans="1:16" s="6" customFormat="1" ht="15.75" x14ac:dyDescent="0.25">
      <c r="A52" s="8"/>
      <c r="B52" s="34"/>
      <c r="C52" s="34"/>
      <c r="D52" s="35" t="s">
        <v>153</v>
      </c>
      <c r="E52" s="36">
        <f t="shared" si="34"/>
        <v>59</v>
      </c>
      <c r="F52" s="37">
        <v>59</v>
      </c>
      <c r="G52" s="37">
        <v>0</v>
      </c>
      <c r="H52" s="36">
        <f t="shared" si="35"/>
        <v>59</v>
      </c>
      <c r="I52" s="37">
        <v>59</v>
      </c>
      <c r="J52" s="37">
        <v>0</v>
      </c>
      <c r="K52" s="36">
        <f t="shared" si="36"/>
        <v>59</v>
      </c>
      <c r="L52" s="37">
        <v>59</v>
      </c>
      <c r="M52" s="37">
        <v>0</v>
      </c>
      <c r="N52" s="36">
        <f t="shared" si="37"/>
        <v>59</v>
      </c>
      <c r="O52" s="37">
        <v>59</v>
      </c>
      <c r="P52" s="37">
        <v>0</v>
      </c>
    </row>
    <row r="53" spans="1:16" ht="30" x14ac:dyDescent="0.25">
      <c r="B53" s="38"/>
      <c r="C53" s="34" t="s">
        <v>42</v>
      </c>
      <c r="D53" s="39" t="s">
        <v>29</v>
      </c>
      <c r="E53" s="40">
        <f t="shared" si="34"/>
        <v>3000</v>
      </c>
      <c r="F53" s="37">
        <v>2600</v>
      </c>
      <c r="G53" s="37">
        <v>400</v>
      </c>
      <c r="H53" s="40">
        <f t="shared" si="35"/>
        <v>3000</v>
      </c>
      <c r="I53" s="37">
        <v>2600</v>
      </c>
      <c r="J53" s="37">
        <v>400</v>
      </c>
      <c r="K53" s="40">
        <f t="shared" si="36"/>
        <v>3000</v>
      </c>
      <c r="L53" s="37">
        <v>2600</v>
      </c>
      <c r="M53" s="37">
        <v>400</v>
      </c>
      <c r="N53" s="40">
        <f t="shared" si="37"/>
        <v>3600</v>
      </c>
      <c r="O53" s="37">
        <v>3200</v>
      </c>
      <c r="P53" s="37">
        <v>400</v>
      </c>
    </row>
    <row r="54" spans="1:16" ht="15.75" x14ac:dyDescent="0.25">
      <c r="B54" s="30" t="s">
        <v>474</v>
      </c>
      <c r="C54" s="31"/>
      <c r="D54" s="31" t="s">
        <v>437</v>
      </c>
      <c r="E54" s="32">
        <f t="shared" si="34"/>
        <v>1000</v>
      </c>
      <c r="F54" s="33">
        <f>SUM(F58:F61)</f>
        <v>1000</v>
      </c>
      <c r="G54" s="33">
        <f>SUM(G58:G61)</f>
        <v>0</v>
      </c>
      <c r="H54" s="32">
        <f t="shared" si="35"/>
        <v>1000</v>
      </c>
      <c r="I54" s="33">
        <f>SUM(I58:I61)</f>
        <v>1000</v>
      </c>
      <c r="J54" s="33">
        <f>SUM(J58:J61)</f>
        <v>0</v>
      </c>
      <c r="K54" s="32">
        <f t="shared" si="36"/>
        <v>1000</v>
      </c>
      <c r="L54" s="33">
        <f>SUM(L58:L61)</f>
        <v>1000</v>
      </c>
      <c r="M54" s="33">
        <f>SUM(M58:M61)</f>
        <v>0</v>
      </c>
      <c r="N54" s="32">
        <f t="shared" si="37"/>
        <v>1000</v>
      </c>
      <c r="O54" s="33">
        <f>SUM(O58:O61)</f>
        <v>1000</v>
      </c>
      <c r="P54" s="33">
        <f>SUM(P58:P61)</f>
        <v>0</v>
      </c>
    </row>
    <row r="55" spans="1:16" s="6" customFormat="1" ht="15.75" x14ac:dyDescent="0.25">
      <c r="A55" s="8"/>
      <c r="B55" s="34"/>
      <c r="C55" s="34"/>
      <c r="D55" s="35" t="s">
        <v>151</v>
      </c>
      <c r="E55" s="36">
        <f t="shared" si="34"/>
        <v>13</v>
      </c>
      <c r="F55" s="36">
        <f>SUM(F56:F57)</f>
        <v>13</v>
      </c>
      <c r="G55" s="36">
        <f t="shared" ref="G55" si="55">SUM(G56:G57)</f>
        <v>0</v>
      </c>
      <c r="H55" s="36">
        <f t="shared" si="35"/>
        <v>13</v>
      </c>
      <c r="I55" s="36">
        <f>SUM(I56:I57)</f>
        <v>13</v>
      </c>
      <c r="J55" s="36">
        <f t="shared" ref="J55" si="56">SUM(J56:J57)</f>
        <v>0</v>
      </c>
      <c r="K55" s="36">
        <f t="shared" si="36"/>
        <v>13</v>
      </c>
      <c r="L55" s="36">
        <f>SUM(L56:L57)</f>
        <v>13</v>
      </c>
      <c r="M55" s="36">
        <f t="shared" ref="M55" si="57">SUM(M56:M57)</f>
        <v>0</v>
      </c>
      <c r="N55" s="36">
        <f t="shared" si="37"/>
        <v>13</v>
      </c>
      <c r="O55" s="36">
        <f>SUM(O56:O57)</f>
        <v>13</v>
      </c>
      <c r="P55" s="36">
        <f t="shared" ref="P55" si="58">SUM(P56:P57)</f>
        <v>0</v>
      </c>
    </row>
    <row r="56" spans="1:16" s="6" customFormat="1" ht="15.75" x14ac:dyDescent="0.25">
      <c r="A56" s="8"/>
      <c r="B56" s="34"/>
      <c r="C56" s="34"/>
      <c r="D56" s="35" t="s">
        <v>152</v>
      </c>
      <c r="E56" s="36">
        <f t="shared" si="34"/>
        <v>8</v>
      </c>
      <c r="F56" s="37">
        <v>8</v>
      </c>
      <c r="G56" s="37">
        <v>0</v>
      </c>
      <c r="H56" s="36">
        <f t="shared" si="35"/>
        <v>8</v>
      </c>
      <c r="I56" s="37">
        <v>8</v>
      </c>
      <c r="J56" s="37">
        <v>0</v>
      </c>
      <c r="K56" s="36">
        <f t="shared" si="36"/>
        <v>8</v>
      </c>
      <c r="L56" s="37">
        <v>8</v>
      </c>
      <c r="M56" s="37">
        <v>0</v>
      </c>
      <c r="N56" s="36">
        <f t="shared" si="37"/>
        <v>8</v>
      </c>
      <c r="O56" s="37">
        <v>8</v>
      </c>
      <c r="P56" s="37">
        <v>0</v>
      </c>
    </row>
    <row r="57" spans="1:16" s="6" customFormat="1" ht="15.75" x14ac:dyDescent="0.25">
      <c r="A57" s="8"/>
      <c r="B57" s="34"/>
      <c r="C57" s="34"/>
      <c r="D57" s="35" t="s">
        <v>153</v>
      </c>
      <c r="E57" s="36">
        <f t="shared" si="34"/>
        <v>5</v>
      </c>
      <c r="F57" s="37">
        <v>5</v>
      </c>
      <c r="G57" s="37">
        <v>0</v>
      </c>
      <c r="H57" s="36">
        <f t="shared" si="35"/>
        <v>5</v>
      </c>
      <c r="I57" s="37">
        <v>5</v>
      </c>
      <c r="J57" s="37">
        <v>0</v>
      </c>
      <c r="K57" s="36">
        <f t="shared" si="36"/>
        <v>5</v>
      </c>
      <c r="L57" s="37">
        <v>5</v>
      </c>
      <c r="M57" s="37">
        <v>0</v>
      </c>
      <c r="N57" s="36">
        <f t="shared" si="37"/>
        <v>5</v>
      </c>
      <c r="O57" s="37">
        <v>5</v>
      </c>
      <c r="P57" s="37">
        <v>0</v>
      </c>
    </row>
    <row r="58" spans="1:16" ht="15.75" x14ac:dyDescent="0.25">
      <c r="B58" s="38"/>
      <c r="C58" s="34" t="s">
        <v>438</v>
      </c>
      <c r="D58" s="39" t="s">
        <v>428</v>
      </c>
      <c r="E58" s="40">
        <f t="shared" si="34"/>
        <v>350</v>
      </c>
      <c r="F58" s="37">
        <v>350</v>
      </c>
      <c r="G58" s="37">
        <v>0</v>
      </c>
      <c r="H58" s="40">
        <f t="shared" si="35"/>
        <v>350</v>
      </c>
      <c r="I58" s="37">
        <v>350</v>
      </c>
      <c r="J58" s="37">
        <v>0</v>
      </c>
      <c r="K58" s="40">
        <f t="shared" si="36"/>
        <v>350</v>
      </c>
      <c r="L58" s="37">
        <v>350</v>
      </c>
      <c r="M58" s="37">
        <v>0</v>
      </c>
      <c r="N58" s="40">
        <f t="shared" si="37"/>
        <v>350</v>
      </c>
      <c r="O58" s="37">
        <v>350</v>
      </c>
      <c r="P58" s="37">
        <v>0</v>
      </c>
    </row>
    <row r="59" spans="1:16" ht="45" x14ac:dyDescent="0.25">
      <c r="B59" s="38"/>
      <c r="C59" s="34" t="s">
        <v>439</v>
      </c>
      <c r="D59" s="39" t="s">
        <v>429</v>
      </c>
      <c r="E59" s="40">
        <f t="shared" si="34"/>
        <v>100</v>
      </c>
      <c r="F59" s="37">
        <v>100</v>
      </c>
      <c r="G59" s="37">
        <v>0</v>
      </c>
      <c r="H59" s="40">
        <f t="shared" si="35"/>
        <v>100</v>
      </c>
      <c r="I59" s="37">
        <v>100</v>
      </c>
      <c r="J59" s="37">
        <v>0</v>
      </c>
      <c r="K59" s="40">
        <f t="shared" si="36"/>
        <v>100</v>
      </c>
      <c r="L59" s="37">
        <v>100</v>
      </c>
      <c r="M59" s="37">
        <v>0</v>
      </c>
      <c r="N59" s="40">
        <f t="shared" si="37"/>
        <v>100</v>
      </c>
      <c r="O59" s="37">
        <v>100</v>
      </c>
      <c r="P59" s="37">
        <v>0</v>
      </c>
    </row>
    <row r="60" spans="1:16" ht="45" x14ac:dyDescent="0.25">
      <c r="B60" s="38"/>
      <c r="C60" s="34" t="s">
        <v>440</v>
      </c>
      <c r="D60" s="39" t="s">
        <v>430</v>
      </c>
      <c r="E60" s="40">
        <f t="shared" si="34"/>
        <v>100</v>
      </c>
      <c r="F60" s="37">
        <v>100</v>
      </c>
      <c r="G60" s="37">
        <v>0</v>
      </c>
      <c r="H60" s="40">
        <f t="shared" si="35"/>
        <v>100</v>
      </c>
      <c r="I60" s="37">
        <v>100</v>
      </c>
      <c r="J60" s="37">
        <v>0</v>
      </c>
      <c r="K60" s="40">
        <f t="shared" si="36"/>
        <v>100</v>
      </c>
      <c r="L60" s="37">
        <v>100</v>
      </c>
      <c r="M60" s="37">
        <v>0</v>
      </c>
      <c r="N60" s="40">
        <f t="shared" si="37"/>
        <v>100</v>
      </c>
      <c r="O60" s="37">
        <v>100</v>
      </c>
      <c r="P60" s="37">
        <v>0</v>
      </c>
    </row>
    <row r="61" spans="1:16" ht="33.75" customHeight="1" x14ac:dyDescent="0.25">
      <c r="B61" s="38"/>
      <c r="C61" s="34" t="s">
        <v>441</v>
      </c>
      <c r="D61" s="39" t="s">
        <v>431</v>
      </c>
      <c r="E61" s="40">
        <f t="shared" si="34"/>
        <v>450</v>
      </c>
      <c r="F61" s="37">
        <v>450</v>
      </c>
      <c r="G61" s="37">
        <v>0</v>
      </c>
      <c r="H61" s="40">
        <f t="shared" si="35"/>
        <v>450</v>
      </c>
      <c r="I61" s="37">
        <v>450</v>
      </c>
      <c r="J61" s="37">
        <v>0</v>
      </c>
      <c r="K61" s="40">
        <f t="shared" si="36"/>
        <v>450</v>
      </c>
      <c r="L61" s="37">
        <v>450</v>
      </c>
      <c r="M61" s="37">
        <v>0</v>
      </c>
      <c r="N61" s="40">
        <f t="shared" si="37"/>
        <v>450</v>
      </c>
      <c r="O61" s="37">
        <v>450</v>
      </c>
      <c r="P61" s="37">
        <v>0</v>
      </c>
    </row>
    <row r="62" spans="1:16" s="6" customFormat="1" ht="31.5" x14ac:dyDescent="0.25">
      <c r="A62" s="8"/>
      <c r="B62" s="30" t="s">
        <v>580</v>
      </c>
      <c r="C62" s="31"/>
      <c r="D62" s="31" t="s">
        <v>581</v>
      </c>
      <c r="E62" s="32">
        <f t="shared" si="34"/>
        <v>1400</v>
      </c>
      <c r="F62" s="33">
        <f>SUM(F66:F67)</f>
        <v>1400</v>
      </c>
      <c r="G62" s="33">
        <f>SUM(G66:G67)</f>
        <v>0</v>
      </c>
      <c r="H62" s="32">
        <f t="shared" si="35"/>
        <v>1400</v>
      </c>
      <c r="I62" s="33">
        <f>SUM(I66:I67)</f>
        <v>1400</v>
      </c>
      <c r="J62" s="33">
        <f>SUM(J66:J67)</f>
        <v>0</v>
      </c>
      <c r="K62" s="32">
        <f t="shared" si="36"/>
        <v>1400</v>
      </c>
      <c r="L62" s="33">
        <f>SUM(L66:L67)</f>
        <v>1400</v>
      </c>
      <c r="M62" s="33">
        <f>SUM(M66:M67)</f>
        <v>0</v>
      </c>
      <c r="N62" s="32">
        <f t="shared" si="37"/>
        <v>1400</v>
      </c>
      <c r="O62" s="33">
        <f>SUM(O66:O67)</f>
        <v>1400</v>
      </c>
      <c r="P62" s="33">
        <f>SUM(P66:P67)</f>
        <v>0</v>
      </c>
    </row>
    <row r="63" spans="1:16" s="6" customFormat="1" ht="15.75" x14ac:dyDescent="0.25">
      <c r="A63" s="8"/>
      <c r="B63" s="34"/>
      <c r="C63" s="34"/>
      <c r="D63" s="35" t="s">
        <v>151</v>
      </c>
      <c r="E63" s="36">
        <f t="shared" si="34"/>
        <v>123</v>
      </c>
      <c r="F63" s="36">
        <f>SUM(F64:F65)</f>
        <v>123</v>
      </c>
      <c r="G63" s="36">
        <f t="shared" ref="G63" si="59">SUM(G64:G65)</f>
        <v>0</v>
      </c>
      <c r="H63" s="36">
        <f t="shared" si="35"/>
        <v>123</v>
      </c>
      <c r="I63" s="36">
        <f>SUM(I64:I65)</f>
        <v>123</v>
      </c>
      <c r="J63" s="36">
        <f t="shared" ref="J63" si="60">SUM(J64:J65)</f>
        <v>0</v>
      </c>
      <c r="K63" s="36">
        <f t="shared" si="36"/>
        <v>123</v>
      </c>
      <c r="L63" s="36">
        <f>SUM(L64:L65)</f>
        <v>123</v>
      </c>
      <c r="M63" s="36">
        <f t="shared" ref="M63" si="61">SUM(M64:M65)</f>
        <v>0</v>
      </c>
      <c r="N63" s="36">
        <f t="shared" si="37"/>
        <v>123</v>
      </c>
      <c r="O63" s="36">
        <f>SUM(O64:O65)</f>
        <v>123</v>
      </c>
      <c r="P63" s="36">
        <f t="shared" ref="P63" si="62">SUM(P64:P65)</f>
        <v>0</v>
      </c>
    </row>
    <row r="64" spans="1:16" s="6" customFormat="1" ht="15.75" x14ac:dyDescent="0.25">
      <c r="A64" s="8"/>
      <c r="B64" s="34"/>
      <c r="C64" s="34"/>
      <c r="D64" s="35" t="s">
        <v>152</v>
      </c>
      <c r="E64" s="36">
        <f t="shared" si="34"/>
        <v>98</v>
      </c>
      <c r="F64" s="37">
        <v>98</v>
      </c>
      <c r="G64" s="37">
        <v>0</v>
      </c>
      <c r="H64" s="36">
        <f t="shared" si="35"/>
        <v>98</v>
      </c>
      <c r="I64" s="37">
        <v>98</v>
      </c>
      <c r="J64" s="37">
        <v>0</v>
      </c>
      <c r="K64" s="36">
        <f t="shared" si="36"/>
        <v>98</v>
      </c>
      <c r="L64" s="37">
        <v>98</v>
      </c>
      <c r="M64" s="37">
        <v>0</v>
      </c>
      <c r="N64" s="36">
        <f t="shared" si="37"/>
        <v>98</v>
      </c>
      <c r="O64" s="37">
        <v>98</v>
      </c>
      <c r="P64" s="37">
        <v>0</v>
      </c>
    </row>
    <row r="65" spans="1:16" s="6" customFormat="1" ht="15.75" x14ac:dyDescent="0.25">
      <c r="A65" s="8"/>
      <c r="B65" s="34"/>
      <c r="C65" s="34"/>
      <c r="D65" s="35" t="s">
        <v>153</v>
      </c>
      <c r="E65" s="36">
        <f t="shared" si="34"/>
        <v>25</v>
      </c>
      <c r="F65" s="37">
        <v>25</v>
      </c>
      <c r="G65" s="37">
        <v>0</v>
      </c>
      <c r="H65" s="36">
        <f t="shared" si="35"/>
        <v>25</v>
      </c>
      <c r="I65" s="37">
        <v>25</v>
      </c>
      <c r="J65" s="37">
        <v>0</v>
      </c>
      <c r="K65" s="36">
        <f t="shared" si="36"/>
        <v>25</v>
      </c>
      <c r="L65" s="37">
        <v>25</v>
      </c>
      <c r="M65" s="37">
        <v>0</v>
      </c>
      <c r="N65" s="36">
        <f t="shared" si="37"/>
        <v>25</v>
      </c>
      <c r="O65" s="37">
        <v>25</v>
      </c>
      <c r="P65" s="37">
        <v>0</v>
      </c>
    </row>
    <row r="66" spans="1:16" ht="30" x14ac:dyDescent="0.25">
      <c r="A66" s="7"/>
      <c r="B66" s="38"/>
      <c r="C66" s="34" t="s">
        <v>582</v>
      </c>
      <c r="D66" s="39" t="s">
        <v>25</v>
      </c>
      <c r="E66" s="40">
        <f t="shared" si="34"/>
        <v>1250</v>
      </c>
      <c r="F66" s="37">
        <v>1250</v>
      </c>
      <c r="G66" s="37">
        <v>0</v>
      </c>
      <c r="H66" s="40">
        <f t="shared" si="35"/>
        <v>1250</v>
      </c>
      <c r="I66" s="37">
        <v>1250</v>
      </c>
      <c r="J66" s="37">
        <v>0</v>
      </c>
      <c r="K66" s="40">
        <f t="shared" si="36"/>
        <v>1250</v>
      </c>
      <c r="L66" s="37">
        <v>1250</v>
      </c>
      <c r="M66" s="37">
        <v>0</v>
      </c>
      <c r="N66" s="40">
        <f t="shared" si="37"/>
        <v>1250</v>
      </c>
      <c r="O66" s="37">
        <v>1250</v>
      </c>
      <c r="P66" s="37">
        <v>0</v>
      </c>
    </row>
    <row r="67" spans="1:16" ht="30" x14ac:dyDescent="0.25">
      <c r="A67" s="7"/>
      <c r="B67" s="38"/>
      <c r="C67" s="34" t="s">
        <v>583</v>
      </c>
      <c r="D67" s="39" t="s">
        <v>468</v>
      </c>
      <c r="E67" s="40">
        <f t="shared" si="34"/>
        <v>150</v>
      </c>
      <c r="F67" s="37">
        <v>150</v>
      </c>
      <c r="G67" s="37">
        <v>0</v>
      </c>
      <c r="H67" s="40">
        <f t="shared" si="35"/>
        <v>150</v>
      </c>
      <c r="I67" s="37">
        <v>150</v>
      </c>
      <c r="J67" s="37">
        <v>0</v>
      </c>
      <c r="K67" s="40">
        <f t="shared" si="36"/>
        <v>150</v>
      </c>
      <c r="L67" s="37">
        <v>150</v>
      </c>
      <c r="M67" s="37">
        <v>0</v>
      </c>
      <c r="N67" s="40">
        <f t="shared" si="37"/>
        <v>150</v>
      </c>
      <c r="O67" s="37">
        <v>150</v>
      </c>
      <c r="P67" s="37">
        <v>0</v>
      </c>
    </row>
    <row r="68" spans="1:16" s="6" customFormat="1" ht="31.5" x14ac:dyDescent="0.25">
      <c r="A68" s="8"/>
      <c r="B68" s="30" t="s">
        <v>602</v>
      </c>
      <c r="C68" s="31"/>
      <c r="D68" s="31" t="s">
        <v>604</v>
      </c>
      <c r="E68" s="32">
        <f t="shared" ref="E68:E72" si="63">SUM(F68:G68)</f>
        <v>0</v>
      </c>
      <c r="F68" s="33">
        <f>F72</f>
        <v>0</v>
      </c>
      <c r="G68" s="33">
        <f>G72</f>
        <v>0</v>
      </c>
      <c r="H68" s="32">
        <f t="shared" ref="H68:H72" si="64">SUM(I68:J68)</f>
        <v>0</v>
      </c>
      <c r="I68" s="33">
        <f>I72</f>
        <v>0</v>
      </c>
      <c r="J68" s="33">
        <f>J72</f>
        <v>0</v>
      </c>
      <c r="K68" s="32">
        <f t="shared" ref="K68:K72" si="65">SUM(L68:M68)</f>
        <v>0</v>
      </c>
      <c r="L68" s="33">
        <f>L72</f>
        <v>0</v>
      </c>
      <c r="M68" s="33">
        <f>M72</f>
        <v>0</v>
      </c>
      <c r="N68" s="32">
        <f t="shared" ref="N68:N72" si="66">SUM(O68:P68)</f>
        <v>0</v>
      </c>
      <c r="O68" s="33">
        <f>O72</f>
        <v>0</v>
      </c>
      <c r="P68" s="33">
        <f>P72</f>
        <v>0</v>
      </c>
    </row>
    <row r="69" spans="1:16" s="6" customFormat="1" ht="15.75" x14ac:dyDescent="0.25">
      <c r="A69" s="8"/>
      <c r="B69" s="34"/>
      <c r="C69" s="34"/>
      <c r="D69" s="35" t="s">
        <v>151</v>
      </c>
      <c r="E69" s="36">
        <f t="shared" si="63"/>
        <v>0</v>
      </c>
      <c r="F69" s="36">
        <f>SUM(F70:F71)</f>
        <v>0</v>
      </c>
      <c r="G69" s="36">
        <f t="shared" ref="G69" si="67">SUM(G70:G71)</f>
        <v>0</v>
      </c>
      <c r="H69" s="36">
        <f t="shared" si="64"/>
        <v>0</v>
      </c>
      <c r="I69" s="36">
        <f>SUM(I70:I71)</f>
        <v>0</v>
      </c>
      <c r="J69" s="36">
        <f t="shared" ref="J69" si="68">SUM(J70:J71)</f>
        <v>0</v>
      </c>
      <c r="K69" s="36">
        <f t="shared" si="65"/>
        <v>0</v>
      </c>
      <c r="L69" s="36">
        <f>SUM(L70:L71)</f>
        <v>0</v>
      </c>
      <c r="M69" s="36">
        <f t="shared" ref="M69" si="69">SUM(M70:M71)</f>
        <v>0</v>
      </c>
      <c r="N69" s="36">
        <f t="shared" si="66"/>
        <v>0</v>
      </c>
      <c r="O69" s="36">
        <f>SUM(O70:O71)</f>
        <v>0</v>
      </c>
      <c r="P69" s="36">
        <f t="shared" ref="P69" si="70">SUM(P70:P71)</f>
        <v>0</v>
      </c>
    </row>
    <row r="70" spans="1:16" s="6" customFormat="1" ht="15.75" x14ac:dyDescent="0.25">
      <c r="A70" s="8"/>
      <c r="B70" s="34"/>
      <c r="C70" s="34"/>
      <c r="D70" s="35" t="s">
        <v>152</v>
      </c>
      <c r="E70" s="36">
        <f t="shared" si="63"/>
        <v>0</v>
      </c>
      <c r="F70" s="37">
        <v>0</v>
      </c>
      <c r="G70" s="37">
        <v>0</v>
      </c>
      <c r="H70" s="36">
        <f t="shared" si="64"/>
        <v>0</v>
      </c>
      <c r="I70" s="37">
        <v>0</v>
      </c>
      <c r="J70" s="37">
        <v>0</v>
      </c>
      <c r="K70" s="36">
        <f t="shared" si="65"/>
        <v>0</v>
      </c>
      <c r="L70" s="37">
        <v>0</v>
      </c>
      <c r="M70" s="37">
        <v>0</v>
      </c>
      <c r="N70" s="36">
        <f t="shared" si="66"/>
        <v>0</v>
      </c>
      <c r="O70" s="37">
        <v>0</v>
      </c>
      <c r="P70" s="37">
        <v>0</v>
      </c>
    </row>
    <row r="71" spans="1:16" s="6" customFormat="1" ht="15.75" x14ac:dyDescent="0.25">
      <c r="A71" s="8"/>
      <c r="B71" s="34"/>
      <c r="C71" s="34"/>
      <c r="D71" s="35" t="s">
        <v>153</v>
      </c>
      <c r="E71" s="36">
        <f t="shared" si="63"/>
        <v>0</v>
      </c>
      <c r="F71" s="37">
        <v>0</v>
      </c>
      <c r="G71" s="37">
        <v>0</v>
      </c>
      <c r="H71" s="36">
        <f t="shared" si="64"/>
        <v>0</v>
      </c>
      <c r="I71" s="37">
        <v>0</v>
      </c>
      <c r="J71" s="37">
        <v>0</v>
      </c>
      <c r="K71" s="36">
        <f t="shared" si="65"/>
        <v>0</v>
      </c>
      <c r="L71" s="37">
        <v>0</v>
      </c>
      <c r="M71" s="37">
        <v>0</v>
      </c>
      <c r="N71" s="36">
        <f t="shared" si="66"/>
        <v>0</v>
      </c>
      <c r="O71" s="37">
        <v>0</v>
      </c>
      <c r="P71" s="37">
        <v>0</v>
      </c>
    </row>
    <row r="72" spans="1:16" ht="30" x14ac:dyDescent="0.25">
      <c r="A72" s="7"/>
      <c r="B72" s="38"/>
      <c r="C72" s="34" t="s">
        <v>603</v>
      </c>
      <c r="D72" s="39" t="s">
        <v>604</v>
      </c>
      <c r="E72" s="40">
        <f t="shared" si="63"/>
        <v>0</v>
      </c>
      <c r="F72" s="37">
        <v>0</v>
      </c>
      <c r="G72" s="37">
        <v>0</v>
      </c>
      <c r="H72" s="40">
        <f t="shared" si="64"/>
        <v>0</v>
      </c>
      <c r="I72" s="37">
        <v>0</v>
      </c>
      <c r="J72" s="37">
        <v>0</v>
      </c>
      <c r="K72" s="40">
        <f t="shared" si="65"/>
        <v>0</v>
      </c>
      <c r="L72" s="37">
        <v>0</v>
      </c>
      <c r="M72" s="37">
        <v>0</v>
      </c>
      <c r="N72" s="40">
        <f t="shared" si="66"/>
        <v>0</v>
      </c>
      <c r="O72" s="37">
        <v>0</v>
      </c>
      <c r="P72" s="37">
        <v>0</v>
      </c>
    </row>
    <row r="73" spans="1:16" ht="20.25" x14ac:dyDescent="0.25">
      <c r="B73" s="16" t="s">
        <v>475</v>
      </c>
      <c r="C73" s="17"/>
      <c r="D73" s="18" t="s">
        <v>44</v>
      </c>
      <c r="E73" s="19">
        <f t="shared" si="34"/>
        <v>3056700</v>
      </c>
      <c r="F73" s="19">
        <f>F77+F83+F97+F115+F119</f>
        <v>3056700</v>
      </c>
      <c r="G73" s="19">
        <f>G77+G83+G97+G115+G119</f>
        <v>0</v>
      </c>
      <c r="H73" s="19">
        <f t="shared" si="35"/>
        <v>3125000</v>
      </c>
      <c r="I73" s="19">
        <f>I77+I83+I97+I115+I119</f>
        <v>3125000</v>
      </c>
      <c r="J73" s="19">
        <f>J77+J83+J97+J115+J119</f>
        <v>0</v>
      </c>
      <c r="K73" s="19">
        <f t="shared" si="36"/>
        <v>3210000</v>
      </c>
      <c r="L73" s="19">
        <f>L77+L83+L97+L115+L119</f>
        <v>3210000</v>
      </c>
      <c r="M73" s="19">
        <f>M77+M83+M97+M115+M119</f>
        <v>0</v>
      </c>
      <c r="N73" s="19">
        <f t="shared" si="37"/>
        <v>3279260</v>
      </c>
      <c r="O73" s="19">
        <f>O77+O83+O97+O115+O119</f>
        <v>3279260</v>
      </c>
      <c r="P73" s="19">
        <f>P77+P83+P97+P115+P119</f>
        <v>0</v>
      </c>
    </row>
    <row r="74" spans="1:16" s="6" customFormat="1" ht="15.75" x14ac:dyDescent="0.25">
      <c r="A74" s="8"/>
      <c r="B74" s="34"/>
      <c r="C74" s="34"/>
      <c r="D74" s="35" t="s">
        <v>151</v>
      </c>
      <c r="E74" s="36">
        <f t="shared" si="34"/>
        <v>1021</v>
      </c>
      <c r="F74" s="36">
        <f>F78+F84+F98+F116+F120</f>
        <v>1021</v>
      </c>
      <c r="G74" s="36">
        <f t="shared" ref="G74:G76" si="71">G78+G84+G98+G116</f>
        <v>0</v>
      </c>
      <c r="H74" s="36">
        <f t="shared" si="35"/>
        <v>1021</v>
      </c>
      <c r="I74" s="36">
        <f>I78+I84+I98+I116+I120</f>
        <v>1021</v>
      </c>
      <c r="J74" s="36">
        <f t="shared" ref="J74:J76" si="72">J78+J84+J98+J116</f>
        <v>0</v>
      </c>
      <c r="K74" s="36">
        <f t="shared" si="36"/>
        <v>1021</v>
      </c>
      <c r="L74" s="36">
        <f>L78+L84+L98+L116+L120</f>
        <v>1021</v>
      </c>
      <c r="M74" s="36">
        <f t="shared" ref="M74:M76" si="73">M78+M84+M98+M116</f>
        <v>0</v>
      </c>
      <c r="N74" s="36">
        <f t="shared" si="37"/>
        <v>1021</v>
      </c>
      <c r="O74" s="36">
        <f>O78+O84+O98+O116+O120</f>
        <v>1021</v>
      </c>
      <c r="P74" s="36">
        <f t="shared" ref="P74:P76" si="74">P78+P84+P98+P116</f>
        <v>0</v>
      </c>
    </row>
    <row r="75" spans="1:16" s="6" customFormat="1" ht="15.75" x14ac:dyDescent="0.25">
      <c r="A75" s="8"/>
      <c r="B75" s="34"/>
      <c r="C75" s="34"/>
      <c r="D75" s="35" t="s">
        <v>152</v>
      </c>
      <c r="E75" s="37">
        <f t="shared" si="34"/>
        <v>0</v>
      </c>
      <c r="F75" s="36">
        <f>F79+F85+F99+F117+F121</f>
        <v>0</v>
      </c>
      <c r="G75" s="37">
        <f t="shared" si="71"/>
        <v>0</v>
      </c>
      <c r="H75" s="37">
        <f t="shared" si="35"/>
        <v>0</v>
      </c>
      <c r="I75" s="36">
        <f>I79+I85+I99+I117+I121</f>
        <v>0</v>
      </c>
      <c r="J75" s="37">
        <f t="shared" si="72"/>
        <v>0</v>
      </c>
      <c r="K75" s="37">
        <f t="shared" si="36"/>
        <v>0</v>
      </c>
      <c r="L75" s="36">
        <f>L79+L85+L99+L117+L121</f>
        <v>0</v>
      </c>
      <c r="M75" s="37">
        <f t="shared" si="73"/>
        <v>0</v>
      </c>
      <c r="N75" s="37">
        <f t="shared" si="37"/>
        <v>0</v>
      </c>
      <c r="O75" s="36">
        <f>O79+O85+O99+O117+O121</f>
        <v>0</v>
      </c>
      <c r="P75" s="37">
        <f t="shared" si="74"/>
        <v>0</v>
      </c>
    </row>
    <row r="76" spans="1:16" ht="19.5" x14ac:dyDescent="0.25">
      <c r="B76" s="25"/>
      <c r="C76" s="26"/>
      <c r="D76" s="35" t="s">
        <v>153</v>
      </c>
      <c r="E76" s="36">
        <f t="shared" si="34"/>
        <v>1021</v>
      </c>
      <c r="F76" s="36">
        <f>F80+F86+F100+F118+F122</f>
        <v>1021</v>
      </c>
      <c r="G76" s="36">
        <f t="shared" si="71"/>
        <v>0</v>
      </c>
      <c r="H76" s="36">
        <f t="shared" si="35"/>
        <v>1021</v>
      </c>
      <c r="I76" s="36">
        <f>I80+I86+I100+I118+I122</f>
        <v>1021</v>
      </c>
      <c r="J76" s="36">
        <f t="shared" si="72"/>
        <v>0</v>
      </c>
      <c r="K76" s="36">
        <f t="shared" si="36"/>
        <v>1021</v>
      </c>
      <c r="L76" s="36">
        <f>L80+L86+L100+L118+L122</f>
        <v>1021</v>
      </c>
      <c r="M76" s="36">
        <f t="shared" si="73"/>
        <v>0</v>
      </c>
      <c r="N76" s="36">
        <f t="shared" si="37"/>
        <v>1021</v>
      </c>
      <c r="O76" s="36">
        <f>O80+O86+O100+O118+O122</f>
        <v>1021</v>
      </c>
      <c r="P76" s="36">
        <f t="shared" si="74"/>
        <v>0</v>
      </c>
    </row>
    <row r="77" spans="1:16" ht="18" x14ac:dyDescent="0.25">
      <c r="B77" s="30" t="s">
        <v>476</v>
      </c>
      <c r="C77" s="31"/>
      <c r="D77" s="53" t="s">
        <v>46</v>
      </c>
      <c r="E77" s="32">
        <f t="shared" si="34"/>
        <v>2186310</v>
      </c>
      <c r="F77" s="33">
        <f>SUM(F81:F82)</f>
        <v>2186310</v>
      </c>
      <c r="G77" s="33">
        <f t="shared" ref="G77" si="75">SUM(G81:G82)</f>
        <v>0</v>
      </c>
      <c r="H77" s="32">
        <f t="shared" si="35"/>
        <v>2237310</v>
      </c>
      <c r="I77" s="33">
        <f>SUM(I81:I82)</f>
        <v>2237310</v>
      </c>
      <c r="J77" s="33">
        <f t="shared" ref="J77" si="76">SUM(J81:J82)</f>
        <v>0</v>
      </c>
      <c r="K77" s="32">
        <f t="shared" si="36"/>
        <v>2314670</v>
      </c>
      <c r="L77" s="33">
        <f>SUM(L81:L82)</f>
        <v>2314670</v>
      </c>
      <c r="M77" s="33">
        <f t="shared" ref="M77" si="77">SUM(M81:M82)</f>
        <v>0</v>
      </c>
      <c r="N77" s="32">
        <f t="shared" si="37"/>
        <v>2380660</v>
      </c>
      <c r="O77" s="33">
        <f>SUM(O81:O82)</f>
        <v>2380660</v>
      </c>
      <c r="P77" s="33">
        <f t="shared" ref="P77" si="78">SUM(P81:P82)</f>
        <v>0</v>
      </c>
    </row>
    <row r="78" spans="1:16" ht="18" x14ac:dyDescent="0.25">
      <c r="B78" s="41"/>
      <c r="C78" s="42"/>
      <c r="D78" s="43" t="s">
        <v>151</v>
      </c>
      <c r="E78" s="36">
        <f t="shared" si="34"/>
        <v>0</v>
      </c>
      <c r="F78" s="36">
        <f t="shared" ref="F78:J78" si="79">SUM(F79:F80)</f>
        <v>0</v>
      </c>
      <c r="G78" s="36">
        <f t="shared" si="79"/>
        <v>0</v>
      </c>
      <c r="H78" s="36">
        <f t="shared" si="35"/>
        <v>0</v>
      </c>
      <c r="I78" s="36">
        <f t="shared" si="79"/>
        <v>0</v>
      </c>
      <c r="J78" s="36">
        <f t="shared" si="79"/>
        <v>0</v>
      </c>
      <c r="K78" s="36">
        <f t="shared" si="36"/>
        <v>0</v>
      </c>
      <c r="L78" s="36">
        <f t="shared" ref="L78:M78" si="80">SUM(L79:L80)</f>
        <v>0</v>
      </c>
      <c r="M78" s="36">
        <f t="shared" si="80"/>
        <v>0</v>
      </c>
      <c r="N78" s="36">
        <f t="shared" si="37"/>
        <v>0</v>
      </c>
      <c r="O78" s="36">
        <f t="shared" ref="O78:P78" si="81">SUM(O79:O80)</f>
        <v>0</v>
      </c>
      <c r="P78" s="36">
        <f t="shared" si="81"/>
        <v>0</v>
      </c>
    </row>
    <row r="79" spans="1:16" ht="18" x14ac:dyDescent="0.25">
      <c r="B79" s="41"/>
      <c r="C79" s="42"/>
      <c r="D79" s="44" t="s">
        <v>335</v>
      </c>
      <c r="E79" s="37">
        <f t="shared" ref="E79:E110" si="82">SUM(F79:G79)</f>
        <v>0</v>
      </c>
      <c r="F79" s="37">
        <v>0</v>
      </c>
      <c r="G79" s="37">
        <v>0</v>
      </c>
      <c r="H79" s="37">
        <f t="shared" ref="H79:H110" si="83">SUM(I79:J79)</f>
        <v>0</v>
      </c>
      <c r="I79" s="37">
        <v>0</v>
      </c>
      <c r="J79" s="37">
        <v>0</v>
      </c>
      <c r="K79" s="37">
        <f t="shared" ref="K79:K110" si="84">SUM(L79:M79)</f>
        <v>0</v>
      </c>
      <c r="L79" s="37">
        <v>0</v>
      </c>
      <c r="M79" s="37">
        <v>0</v>
      </c>
      <c r="N79" s="37">
        <f t="shared" ref="N79:N110" si="85">SUM(O79:P79)</f>
        <v>0</v>
      </c>
      <c r="O79" s="37">
        <v>0</v>
      </c>
      <c r="P79" s="37">
        <v>0</v>
      </c>
    </row>
    <row r="80" spans="1:16" ht="18" x14ac:dyDescent="0.25">
      <c r="B80" s="41"/>
      <c r="C80" s="42"/>
      <c r="D80" s="44" t="s">
        <v>155</v>
      </c>
      <c r="E80" s="37">
        <f t="shared" si="82"/>
        <v>0</v>
      </c>
      <c r="F80" s="37">
        <v>0</v>
      </c>
      <c r="G80" s="37">
        <v>0</v>
      </c>
      <c r="H80" s="37">
        <f t="shared" si="83"/>
        <v>0</v>
      </c>
      <c r="I80" s="37">
        <v>0</v>
      </c>
      <c r="J80" s="37">
        <v>0</v>
      </c>
      <c r="K80" s="37">
        <f t="shared" si="84"/>
        <v>0</v>
      </c>
      <c r="L80" s="37">
        <v>0</v>
      </c>
      <c r="M80" s="37">
        <v>0</v>
      </c>
      <c r="N80" s="37">
        <f t="shared" si="85"/>
        <v>0</v>
      </c>
      <c r="O80" s="37">
        <v>0</v>
      </c>
      <c r="P80" s="37">
        <v>0</v>
      </c>
    </row>
    <row r="81" spans="1:16" ht="30" x14ac:dyDescent="0.25">
      <c r="B81" s="38"/>
      <c r="C81" s="34" t="s">
        <v>64</v>
      </c>
      <c r="D81" s="39" t="s">
        <v>47</v>
      </c>
      <c r="E81" s="40">
        <f t="shared" si="82"/>
        <v>2071310</v>
      </c>
      <c r="F81" s="37">
        <v>2071310</v>
      </c>
      <c r="G81" s="37">
        <v>0</v>
      </c>
      <c r="H81" s="40">
        <f t="shared" si="83"/>
        <v>2122310</v>
      </c>
      <c r="I81" s="37">
        <v>2122310</v>
      </c>
      <c r="J81" s="37">
        <v>0</v>
      </c>
      <c r="K81" s="40">
        <f t="shared" si="84"/>
        <v>2199670</v>
      </c>
      <c r="L81" s="37">
        <v>2199670</v>
      </c>
      <c r="M81" s="37">
        <v>0</v>
      </c>
      <c r="N81" s="40">
        <f t="shared" si="85"/>
        <v>2265660</v>
      </c>
      <c r="O81" s="37">
        <v>2265660</v>
      </c>
      <c r="P81" s="37">
        <v>0</v>
      </c>
    </row>
    <row r="82" spans="1:16" ht="75" x14ac:dyDescent="0.25">
      <c r="B82" s="38"/>
      <c r="C82" s="34" t="s">
        <v>63</v>
      </c>
      <c r="D82" s="39" t="s">
        <v>156</v>
      </c>
      <c r="E82" s="40">
        <f t="shared" si="82"/>
        <v>115000</v>
      </c>
      <c r="F82" s="37">
        <v>115000</v>
      </c>
      <c r="G82" s="37">
        <v>0</v>
      </c>
      <c r="H82" s="40">
        <f t="shared" si="83"/>
        <v>115000</v>
      </c>
      <c r="I82" s="37">
        <v>115000</v>
      </c>
      <c r="J82" s="37">
        <v>0</v>
      </c>
      <c r="K82" s="40">
        <f t="shared" si="84"/>
        <v>115000</v>
      </c>
      <c r="L82" s="37">
        <v>115000</v>
      </c>
      <c r="M82" s="37">
        <v>0</v>
      </c>
      <c r="N82" s="40">
        <f t="shared" si="85"/>
        <v>115000</v>
      </c>
      <c r="O82" s="37">
        <v>115000</v>
      </c>
      <c r="P82" s="37">
        <v>0</v>
      </c>
    </row>
    <row r="83" spans="1:16" ht="36" x14ac:dyDescent="0.25">
      <c r="B83" s="30" t="s">
        <v>477</v>
      </c>
      <c r="C83" s="31"/>
      <c r="D83" s="53" t="s">
        <v>49</v>
      </c>
      <c r="E83" s="32">
        <f t="shared" si="82"/>
        <v>780000</v>
      </c>
      <c r="F83" s="33">
        <f>F87+F88+F89+F90+F91+F93+F94+F95+F96</f>
        <v>780000</v>
      </c>
      <c r="G83" s="33">
        <f t="shared" ref="G83" si="86">G87+G88+G89+G90+G91+G93+G94+G95+G96</f>
        <v>0</v>
      </c>
      <c r="H83" s="32">
        <f t="shared" si="83"/>
        <v>794800</v>
      </c>
      <c r="I83" s="33">
        <f>I87+I88+I89+I90+I91+I93+I94+I95+I96</f>
        <v>794800</v>
      </c>
      <c r="J83" s="33">
        <f t="shared" ref="J83" si="87">J87+J88+J89+J90+J91+J93+J94+J95+J96</f>
        <v>0</v>
      </c>
      <c r="K83" s="32">
        <f t="shared" si="84"/>
        <v>800940</v>
      </c>
      <c r="L83" s="33">
        <f>L87+L88+L89+L90+L91+L93+L94+L95+L96</f>
        <v>800940</v>
      </c>
      <c r="M83" s="33">
        <f t="shared" ref="M83" si="88">M87+M88+M89+M90+M91+M93+M94+M95+M96</f>
        <v>0</v>
      </c>
      <c r="N83" s="32">
        <f t="shared" si="85"/>
        <v>800940</v>
      </c>
      <c r="O83" s="33">
        <f>O87+O88+O89+O90+O91+O93+O94+O95+O96</f>
        <v>800940</v>
      </c>
      <c r="P83" s="33">
        <f t="shared" ref="P83" si="89">P87+P88+P89+P90+P91+P93+P94+P95+P96</f>
        <v>0</v>
      </c>
    </row>
    <row r="84" spans="1:16" ht="18" x14ac:dyDescent="0.25">
      <c r="B84" s="41"/>
      <c r="C84" s="42"/>
      <c r="D84" s="43" t="s">
        <v>151</v>
      </c>
      <c r="E84" s="36">
        <f t="shared" si="82"/>
        <v>484</v>
      </c>
      <c r="F84" s="36">
        <f t="shared" ref="F84:G84" si="90">SUM(F85:F86)</f>
        <v>484</v>
      </c>
      <c r="G84" s="36">
        <f t="shared" si="90"/>
        <v>0</v>
      </c>
      <c r="H84" s="36">
        <f t="shared" si="83"/>
        <v>484</v>
      </c>
      <c r="I84" s="36">
        <f t="shared" ref="I84:J84" si="91">SUM(I85:I86)</f>
        <v>484</v>
      </c>
      <c r="J84" s="36">
        <f t="shared" si="91"/>
        <v>0</v>
      </c>
      <c r="K84" s="36">
        <f t="shared" si="84"/>
        <v>484</v>
      </c>
      <c r="L84" s="36">
        <f t="shared" ref="L84:M84" si="92">SUM(L85:L86)</f>
        <v>484</v>
      </c>
      <c r="M84" s="36">
        <f t="shared" si="92"/>
        <v>0</v>
      </c>
      <c r="N84" s="36">
        <f t="shared" si="85"/>
        <v>484</v>
      </c>
      <c r="O84" s="36">
        <f t="shared" ref="O84:P84" si="93">SUM(O85:O86)</f>
        <v>484</v>
      </c>
      <c r="P84" s="36">
        <f t="shared" si="93"/>
        <v>0</v>
      </c>
    </row>
    <row r="85" spans="1:16" ht="18" x14ac:dyDescent="0.25">
      <c r="B85" s="41"/>
      <c r="C85" s="42"/>
      <c r="D85" s="44" t="s">
        <v>335</v>
      </c>
      <c r="E85" s="37">
        <f t="shared" si="82"/>
        <v>0</v>
      </c>
      <c r="F85" s="37">
        <v>0</v>
      </c>
      <c r="G85" s="37">
        <v>0</v>
      </c>
      <c r="H85" s="37">
        <f t="shared" si="83"/>
        <v>0</v>
      </c>
      <c r="I85" s="37">
        <v>0</v>
      </c>
      <c r="J85" s="37">
        <v>0</v>
      </c>
      <c r="K85" s="37">
        <f t="shared" si="84"/>
        <v>0</v>
      </c>
      <c r="L85" s="37">
        <v>0</v>
      </c>
      <c r="M85" s="37">
        <v>0</v>
      </c>
      <c r="N85" s="37">
        <f t="shared" si="85"/>
        <v>0</v>
      </c>
      <c r="O85" s="37">
        <v>0</v>
      </c>
      <c r="P85" s="37">
        <v>0</v>
      </c>
    </row>
    <row r="86" spans="1:16" ht="18" x14ac:dyDescent="0.25">
      <c r="B86" s="41"/>
      <c r="C86" s="42"/>
      <c r="D86" s="44" t="s">
        <v>155</v>
      </c>
      <c r="E86" s="36">
        <f t="shared" si="82"/>
        <v>484</v>
      </c>
      <c r="F86" s="37">
        <v>484</v>
      </c>
      <c r="G86" s="37">
        <v>0</v>
      </c>
      <c r="H86" s="36">
        <f t="shared" si="83"/>
        <v>484</v>
      </c>
      <c r="I86" s="37">
        <v>484</v>
      </c>
      <c r="J86" s="37">
        <v>0</v>
      </c>
      <c r="K86" s="36">
        <f t="shared" si="84"/>
        <v>484</v>
      </c>
      <c r="L86" s="37">
        <v>484</v>
      </c>
      <c r="M86" s="37">
        <v>0</v>
      </c>
      <c r="N86" s="36">
        <f t="shared" si="85"/>
        <v>484</v>
      </c>
      <c r="O86" s="37">
        <v>484</v>
      </c>
      <c r="P86" s="37">
        <v>0</v>
      </c>
    </row>
    <row r="87" spans="1:16" ht="30" x14ac:dyDescent="0.25">
      <c r="B87" s="38"/>
      <c r="C87" s="34" t="s">
        <v>54</v>
      </c>
      <c r="D87" s="39" t="s">
        <v>50</v>
      </c>
      <c r="E87" s="36">
        <f t="shared" si="82"/>
        <v>350760</v>
      </c>
      <c r="F87" s="37">
        <v>350760</v>
      </c>
      <c r="G87" s="37">
        <v>0</v>
      </c>
      <c r="H87" s="36">
        <f t="shared" si="83"/>
        <v>355000</v>
      </c>
      <c r="I87" s="37">
        <v>355000</v>
      </c>
      <c r="J87" s="37">
        <v>0</v>
      </c>
      <c r="K87" s="36">
        <f t="shared" si="84"/>
        <v>357000</v>
      </c>
      <c r="L87" s="37">
        <v>357000</v>
      </c>
      <c r="M87" s="37">
        <v>0</v>
      </c>
      <c r="N87" s="36">
        <f t="shared" si="85"/>
        <v>357000</v>
      </c>
      <c r="O87" s="37">
        <v>357000</v>
      </c>
      <c r="P87" s="37">
        <v>0</v>
      </c>
    </row>
    <row r="88" spans="1:16" ht="15.75" x14ac:dyDescent="0.25">
      <c r="B88" s="38"/>
      <c r="C88" s="34" t="s">
        <v>55</v>
      </c>
      <c r="D88" s="39" t="s">
        <v>71</v>
      </c>
      <c r="E88" s="36">
        <f t="shared" si="82"/>
        <v>255400</v>
      </c>
      <c r="F88" s="37">
        <v>255400</v>
      </c>
      <c r="G88" s="37">
        <v>0</v>
      </c>
      <c r="H88" s="36">
        <f t="shared" si="83"/>
        <v>258000</v>
      </c>
      <c r="I88" s="37">
        <v>258000</v>
      </c>
      <c r="J88" s="37">
        <v>0</v>
      </c>
      <c r="K88" s="36">
        <f t="shared" si="84"/>
        <v>260000</v>
      </c>
      <c r="L88" s="37">
        <v>260000</v>
      </c>
      <c r="M88" s="37">
        <v>0</v>
      </c>
      <c r="N88" s="36">
        <f t="shared" si="85"/>
        <v>260000</v>
      </c>
      <c r="O88" s="37">
        <v>260000</v>
      </c>
      <c r="P88" s="37">
        <v>0</v>
      </c>
    </row>
    <row r="89" spans="1:16" ht="30" x14ac:dyDescent="0.25">
      <c r="B89" s="38"/>
      <c r="C89" s="34" t="s">
        <v>56</v>
      </c>
      <c r="D89" s="39" t="s">
        <v>70</v>
      </c>
      <c r="E89" s="36">
        <f t="shared" si="82"/>
        <v>126000</v>
      </c>
      <c r="F89" s="37">
        <v>126000</v>
      </c>
      <c r="G89" s="37">
        <v>0</v>
      </c>
      <c r="H89" s="36">
        <f t="shared" si="83"/>
        <v>127000</v>
      </c>
      <c r="I89" s="37">
        <v>127000</v>
      </c>
      <c r="J89" s="37">
        <v>0</v>
      </c>
      <c r="K89" s="36">
        <f t="shared" si="84"/>
        <v>128000</v>
      </c>
      <c r="L89" s="37">
        <v>128000</v>
      </c>
      <c r="M89" s="37">
        <v>0</v>
      </c>
      <c r="N89" s="36">
        <f t="shared" si="85"/>
        <v>128000</v>
      </c>
      <c r="O89" s="37">
        <v>128000</v>
      </c>
      <c r="P89" s="37">
        <v>0</v>
      </c>
    </row>
    <row r="90" spans="1:16" ht="15.75" x14ac:dyDescent="0.25">
      <c r="B90" s="38"/>
      <c r="C90" s="34" t="s">
        <v>57</v>
      </c>
      <c r="D90" s="39" t="s">
        <v>69</v>
      </c>
      <c r="E90" s="36">
        <f t="shared" si="82"/>
        <v>600</v>
      </c>
      <c r="F90" s="37">
        <v>600</v>
      </c>
      <c r="G90" s="37">
        <v>0</v>
      </c>
      <c r="H90" s="36">
        <f t="shared" si="83"/>
        <v>700</v>
      </c>
      <c r="I90" s="37">
        <v>700</v>
      </c>
      <c r="J90" s="37">
        <v>0</v>
      </c>
      <c r="K90" s="36">
        <f t="shared" si="84"/>
        <v>700</v>
      </c>
      <c r="L90" s="37">
        <v>700</v>
      </c>
      <c r="M90" s="37">
        <v>0</v>
      </c>
      <c r="N90" s="36">
        <f t="shared" si="85"/>
        <v>700</v>
      </c>
      <c r="O90" s="37">
        <v>700</v>
      </c>
      <c r="P90" s="37">
        <v>0</v>
      </c>
    </row>
    <row r="91" spans="1:16" ht="30" x14ac:dyDescent="0.25">
      <c r="B91" s="38"/>
      <c r="C91" s="34" t="s">
        <v>58</v>
      </c>
      <c r="D91" s="39" t="s">
        <v>51</v>
      </c>
      <c r="E91" s="36">
        <f t="shared" si="82"/>
        <v>25000</v>
      </c>
      <c r="F91" s="37">
        <v>25000</v>
      </c>
      <c r="G91" s="37">
        <v>0</v>
      </c>
      <c r="H91" s="36">
        <f t="shared" si="83"/>
        <v>31860</v>
      </c>
      <c r="I91" s="37">
        <f>32000-140</f>
        <v>31860</v>
      </c>
      <c r="J91" s="37">
        <v>0</v>
      </c>
      <c r="K91" s="36">
        <f t="shared" si="84"/>
        <v>33000</v>
      </c>
      <c r="L91" s="37">
        <v>33000</v>
      </c>
      <c r="M91" s="37">
        <v>0</v>
      </c>
      <c r="N91" s="36">
        <f t="shared" si="85"/>
        <v>33000</v>
      </c>
      <c r="O91" s="37">
        <v>33000</v>
      </c>
      <c r="P91" s="37">
        <v>0</v>
      </c>
    </row>
    <row r="92" spans="1:16" ht="45.75" customHeight="1" x14ac:dyDescent="0.25">
      <c r="A92" s="90"/>
      <c r="B92" s="38"/>
      <c r="C92" s="34"/>
      <c r="D92" s="39" t="s">
        <v>570</v>
      </c>
      <c r="E92" s="36">
        <f t="shared" si="82"/>
        <v>25000</v>
      </c>
      <c r="F92" s="37">
        <v>25000</v>
      </c>
      <c r="G92" s="37">
        <v>0</v>
      </c>
      <c r="H92" s="36">
        <f t="shared" si="83"/>
        <v>0</v>
      </c>
      <c r="I92" s="37">
        <v>0</v>
      </c>
      <c r="J92" s="37">
        <v>0</v>
      </c>
      <c r="K92" s="36">
        <f t="shared" si="84"/>
        <v>0</v>
      </c>
      <c r="L92" s="37">
        <v>0</v>
      </c>
      <c r="M92" s="37">
        <v>0</v>
      </c>
      <c r="N92" s="36">
        <f t="shared" si="85"/>
        <v>0</v>
      </c>
      <c r="O92" s="37">
        <v>0</v>
      </c>
      <c r="P92" s="37">
        <v>0</v>
      </c>
    </row>
    <row r="93" spans="1:16" ht="30" x14ac:dyDescent="0.25">
      <c r="B93" s="38"/>
      <c r="C93" s="34" t="s">
        <v>59</v>
      </c>
      <c r="D93" s="39" t="s">
        <v>68</v>
      </c>
      <c r="E93" s="36">
        <f t="shared" si="82"/>
        <v>15000</v>
      </c>
      <c r="F93" s="37">
        <v>15000</v>
      </c>
      <c r="G93" s="37">
        <v>0</v>
      </c>
      <c r="H93" s="36">
        <f t="shared" si="83"/>
        <v>15000</v>
      </c>
      <c r="I93" s="37">
        <v>15000</v>
      </c>
      <c r="J93" s="37">
        <v>0</v>
      </c>
      <c r="K93" s="36">
        <f t="shared" si="84"/>
        <v>15000</v>
      </c>
      <c r="L93" s="37">
        <v>15000</v>
      </c>
      <c r="M93" s="37">
        <v>0</v>
      </c>
      <c r="N93" s="36">
        <f t="shared" si="85"/>
        <v>15000</v>
      </c>
      <c r="O93" s="37">
        <v>15000</v>
      </c>
      <c r="P93" s="37">
        <v>0</v>
      </c>
    </row>
    <row r="94" spans="1:16" ht="45" x14ac:dyDescent="0.25">
      <c r="B94" s="38"/>
      <c r="C94" s="34" t="s">
        <v>60</v>
      </c>
      <c r="D94" s="39" t="s">
        <v>67</v>
      </c>
      <c r="E94" s="36">
        <f t="shared" si="82"/>
        <v>1500</v>
      </c>
      <c r="F94" s="37">
        <v>1500</v>
      </c>
      <c r="G94" s="37">
        <v>0</v>
      </c>
      <c r="H94" s="36">
        <f t="shared" si="83"/>
        <v>1500</v>
      </c>
      <c r="I94" s="37">
        <v>1500</v>
      </c>
      <c r="J94" s="37">
        <v>0</v>
      </c>
      <c r="K94" s="36">
        <f t="shared" si="84"/>
        <v>1500</v>
      </c>
      <c r="L94" s="37">
        <v>1500</v>
      </c>
      <c r="M94" s="37">
        <v>0</v>
      </c>
      <c r="N94" s="36">
        <f t="shared" si="85"/>
        <v>1500</v>
      </c>
      <c r="O94" s="37">
        <v>1500</v>
      </c>
      <c r="P94" s="37">
        <v>0</v>
      </c>
    </row>
    <row r="95" spans="1:16" ht="15.75" x14ac:dyDescent="0.25">
      <c r="B95" s="38"/>
      <c r="C95" s="34" t="s">
        <v>61</v>
      </c>
      <c r="D95" s="39" t="s">
        <v>52</v>
      </c>
      <c r="E95" s="36">
        <f t="shared" si="82"/>
        <v>5400</v>
      </c>
      <c r="F95" s="37">
        <v>5400</v>
      </c>
      <c r="G95" s="37">
        <v>0</v>
      </c>
      <c r="H95" s="36">
        <f t="shared" si="83"/>
        <v>5400</v>
      </c>
      <c r="I95" s="37">
        <v>5400</v>
      </c>
      <c r="J95" s="37">
        <v>0</v>
      </c>
      <c r="K95" s="36">
        <f t="shared" si="84"/>
        <v>5400</v>
      </c>
      <c r="L95" s="37">
        <v>5400</v>
      </c>
      <c r="M95" s="37">
        <v>0</v>
      </c>
      <c r="N95" s="36">
        <f t="shared" si="85"/>
        <v>5400</v>
      </c>
      <c r="O95" s="37">
        <v>5400</v>
      </c>
      <c r="P95" s="37">
        <v>0</v>
      </c>
    </row>
    <row r="96" spans="1:16" ht="15.75" x14ac:dyDescent="0.25">
      <c r="B96" s="38"/>
      <c r="C96" s="34" t="s">
        <v>62</v>
      </c>
      <c r="D96" s="39" t="s">
        <v>53</v>
      </c>
      <c r="E96" s="36">
        <f t="shared" si="82"/>
        <v>340</v>
      </c>
      <c r="F96" s="37">
        <v>340</v>
      </c>
      <c r="G96" s="37">
        <v>0</v>
      </c>
      <c r="H96" s="36">
        <f t="shared" si="83"/>
        <v>340</v>
      </c>
      <c r="I96" s="37">
        <v>340</v>
      </c>
      <c r="J96" s="37">
        <v>0</v>
      </c>
      <c r="K96" s="36">
        <f t="shared" si="84"/>
        <v>340</v>
      </c>
      <c r="L96" s="37">
        <v>340</v>
      </c>
      <c r="M96" s="37">
        <v>0</v>
      </c>
      <c r="N96" s="36">
        <f t="shared" si="85"/>
        <v>340</v>
      </c>
      <c r="O96" s="37">
        <v>340</v>
      </c>
      <c r="P96" s="37">
        <v>0</v>
      </c>
    </row>
    <row r="97" spans="2:16" ht="36" x14ac:dyDescent="0.25">
      <c r="B97" s="30" t="s">
        <v>478</v>
      </c>
      <c r="C97" s="31"/>
      <c r="D97" s="53" t="s">
        <v>66</v>
      </c>
      <c r="E97" s="32">
        <f t="shared" si="82"/>
        <v>37390</v>
      </c>
      <c r="F97" s="33">
        <f t="shared" ref="F97" si="94">SUM(F101:F114)</f>
        <v>37390</v>
      </c>
      <c r="G97" s="33">
        <f t="shared" ref="G97:J97" si="95">SUM(G101:G114)</f>
        <v>0</v>
      </c>
      <c r="H97" s="32">
        <f t="shared" si="83"/>
        <v>38890</v>
      </c>
      <c r="I97" s="33">
        <f t="shared" si="95"/>
        <v>38890</v>
      </c>
      <c r="J97" s="33">
        <f t="shared" si="95"/>
        <v>0</v>
      </c>
      <c r="K97" s="32">
        <f t="shared" si="84"/>
        <v>40390</v>
      </c>
      <c r="L97" s="33">
        <f t="shared" ref="L97:M97" si="96">SUM(L101:L114)</f>
        <v>40390</v>
      </c>
      <c r="M97" s="33">
        <f t="shared" si="96"/>
        <v>0</v>
      </c>
      <c r="N97" s="32">
        <f t="shared" si="85"/>
        <v>43660</v>
      </c>
      <c r="O97" s="33">
        <f t="shared" ref="O97:P97" si="97">SUM(O101:O114)</f>
        <v>43660</v>
      </c>
      <c r="P97" s="33">
        <f t="shared" si="97"/>
        <v>0</v>
      </c>
    </row>
    <row r="98" spans="2:16" ht="18" x14ac:dyDescent="0.25">
      <c r="B98" s="41"/>
      <c r="C98" s="42"/>
      <c r="D98" s="43" t="s">
        <v>151</v>
      </c>
      <c r="E98" s="36">
        <f t="shared" si="82"/>
        <v>0</v>
      </c>
      <c r="F98" s="36">
        <f t="shared" ref="F98:G98" si="98">SUM(F99:F100)</f>
        <v>0</v>
      </c>
      <c r="G98" s="36">
        <f t="shared" si="98"/>
        <v>0</v>
      </c>
      <c r="H98" s="36">
        <f t="shared" si="83"/>
        <v>0</v>
      </c>
      <c r="I98" s="36">
        <f t="shared" ref="I98:J98" si="99">SUM(I99:I100)</f>
        <v>0</v>
      </c>
      <c r="J98" s="36">
        <f t="shared" si="99"/>
        <v>0</v>
      </c>
      <c r="K98" s="36">
        <f t="shared" si="84"/>
        <v>0</v>
      </c>
      <c r="L98" s="36">
        <f t="shared" ref="L98:M98" si="100">SUM(L99:L100)</f>
        <v>0</v>
      </c>
      <c r="M98" s="36">
        <f t="shared" si="100"/>
        <v>0</v>
      </c>
      <c r="N98" s="36">
        <f t="shared" si="85"/>
        <v>0</v>
      </c>
      <c r="O98" s="36">
        <f t="shared" ref="O98:P98" si="101">SUM(O99:O100)</f>
        <v>0</v>
      </c>
      <c r="P98" s="36">
        <f t="shared" si="101"/>
        <v>0</v>
      </c>
    </row>
    <row r="99" spans="2:16" ht="18" x14ac:dyDescent="0.25">
      <c r="B99" s="41"/>
      <c r="C99" s="42"/>
      <c r="D99" s="44" t="s">
        <v>335</v>
      </c>
      <c r="E99" s="37">
        <f t="shared" si="82"/>
        <v>0</v>
      </c>
      <c r="F99" s="37">
        <v>0</v>
      </c>
      <c r="G99" s="37">
        <v>0</v>
      </c>
      <c r="H99" s="37">
        <f t="shared" si="83"/>
        <v>0</v>
      </c>
      <c r="I99" s="37">
        <v>0</v>
      </c>
      <c r="J99" s="37">
        <v>0</v>
      </c>
      <c r="K99" s="37">
        <f t="shared" si="84"/>
        <v>0</v>
      </c>
      <c r="L99" s="37">
        <v>0</v>
      </c>
      <c r="M99" s="37">
        <v>0</v>
      </c>
      <c r="N99" s="37">
        <f t="shared" si="85"/>
        <v>0</v>
      </c>
      <c r="O99" s="37">
        <v>0</v>
      </c>
      <c r="P99" s="37">
        <v>0</v>
      </c>
    </row>
    <row r="100" spans="2:16" ht="18" x14ac:dyDescent="0.25">
      <c r="B100" s="41"/>
      <c r="C100" s="42"/>
      <c r="D100" s="44" t="s">
        <v>155</v>
      </c>
      <c r="E100" s="36">
        <f t="shared" si="82"/>
        <v>0</v>
      </c>
      <c r="F100" s="37">
        <v>0</v>
      </c>
      <c r="G100" s="37">
        <v>0</v>
      </c>
      <c r="H100" s="36">
        <f t="shared" si="83"/>
        <v>0</v>
      </c>
      <c r="I100" s="37">
        <v>0</v>
      </c>
      <c r="J100" s="37">
        <v>0</v>
      </c>
      <c r="K100" s="36">
        <f t="shared" si="84"/>
        <v>0</v>
      </c>
      <c r="L100" s="37">
        <v>0</v>
      </c>
      <c r="M100" s="37">
        <v>0</v>
      </c>
      <c r="N100" s="36">
        <f t="shared" si="85"/>
        <v>0</v>
      </c>
      <c r="O100" s="37">
        <v>0</v>
      </c>
      <c r="P100" s="37">
        <v>0</v>
      </c>
    </row>
    <row r="101" spans="2:16" ht="30" x14ac:dyDescent="0.25">
      <c r="B101" s="38"/>
      <c r="C101" s="34" t="s">
        <v>72</v>
      </c>
      <c r="D101" s="39" t="s">
        <v>411</v>
      </c>
      <c r="E101" s="40">
        <f t="shared" si="82"/>
        <v>1800</v>
      </c>
      <c r="F101" s="45">
        <v>1800</v>
      </c>
      <c r="G101" s="45">
        <v>0</v>
      </c>
      <c r="H101" s="40">
        <f t="shared" si="83"/>
        <v>1800</v>
      </c>
      <c r="I101" s="45">
        <v>1800</v>
      </c>
      <c r="J101" s="45">
        <v>0</v>
      </c>
      <c r="K101" s="40">
        <f t="shared" si="84"/>
        <v>2000</v>
      </c>
      <c r="L101" s="45">
        <v>2000</v>
      </c>
      <c r="M101" s="45">
        <v>0</v>
      </c>
      <c r="N101" s="40">
        <f t="shared" si="85"/>
        <v>2000</v>
      </c>
      <c r="O101" s="45">
        <v>2000</v>
      </c>
      <c r="P101" s="45">
        <v>0</v>
      </c>
    </row>
    <row r="102" spans="2:16" x14ac:dyDescent="0.25">
      <c r="B102" s="38"/>
      <c r="C102" s="34" t="s">
        <v>73</v>
      </c>
      <c r="D102" s="39" t="s">
        <v>373</v>
      </c>
      <c r="E102" s="40">
        <f t="shared" si="82"/>
        <v>2871.2</v>
      </c>
      <c r="F102" s="45">
        <v>2871.2</v>
      </c>
      <c r="G102" s="45">
        <v>0</v>
      </c>
      <c r="H102" s="40">
        <f t="shared" si="83"/>
        <v>2871.2</v>
      </c>
      <c r="I102" s="45">
        <v>2871.2</v>
      </c>
      <c r="J102" s="45">
        <v>0</v>
      </c>
      <c r="K102" s="40">
        <f t="shared" si="84"/>
        <v>3000</v>
      </c>
      <c r="L102" s="45">
        <v>3000</v>
      </c>
      <c r="M102" s="45">
        <v>0</v>
      </c>
      <c r="N102" s="40">
        <f t="shared" si="85"/>
        <v>3300</v>
      </c>
      <c r="O102" s="45">
        <v>3300</v>
      </c>
      <c r="P102" s="45">
        <v>0</v>
      </c>
    </row>
    <row r="103" spans="2:16" x14ac:dyDescent="0.25">
      <c r="B103" s="38"/>
      <c r="C103" s="34" t="s">
        <v>74</v>
      </c>
      <c r="D103" s="39" t="s">
        <v>374</v>
      </c>
      <c r="E103" s="40">
        <f t="shared" si="82"/>
        <v>3500</v>
      </c>
      <c r="F103" s="45">
        <v>3500</v>
      </c>
      <c r="G103" s="45">
        <v>0</v>
      </c>
      <c r="H103" s="40">
        <f t="shared" si="83"/>
        <v>3600</v>
      </c>
      <c r="I103" s="45">
        <v>3600</v>
      </c>
      <c r="J103" s="45">
        <v>0</v>
      </c>
      <c r="K103" s="40">
        <f t="shared" si="84"/>
        <v>3700</v>
      </c>
      <c r="L103" s="45">
        <v>3700</v>
      </c>
      <c r="M103" s="45">
        <v>0</v>
      </c>
      <c r="N103" s="40">
        <f t="shared" si="85"/>
        <v>5500</v>
      </c>
      <c r="O103" s="45">
        <v>5500</v>
      </c>
      <c r="P103" s="45">
        <v>0</v>
      </c>
    </row>
    <row r="104" spans="2:16" x14ac:dyDescent="0.25">
      <c r="B104" s="38"/>
      <c r="C104" s="34" t="s">
        <v>75</v>
      </c>
      <c r="D104" s="39" t="s">
        <v>375</v>
      </c>
      <c r="E104" s="40">
        <f t="shared" si="82"/>
        <v>40</v>
      </c>
      <c r="F104" s="45">
        <v>40</v>
      </c>
      <c r="G104" s="45">
        <v>0</v>
      </c>
      <c r="H104" s="40">
        <f t="shared" si="83"/>
        <v>40</v>
      </c>
      <c r="I104" s="45">
        <v>40</v>
      </c>
      <c r="J104" s="45">
        <v>0</v>
      </c>
      <c r="K104" s="40">
        <f t="shared" si="84"/>
        <v>40</v>
      </c>
      <c r="L104" s="45">
        <v>40</v>
      </c>
      <c r="M104" s="45">
        <v>0</v>
      </c>
      <c r="N104" s="40">
        <f t="shared" si="85"/>
        <v>40</v>
      </c>
      <c r="O104" s="45">
        <v>40</v>
      </c>
      <c r="P104" s="45">
        <v>0</v>
      </c>
    </row>
    <row r="105" spans="2:16" x14ac:dyDescent="0.25">
      <c r="B105" s="38"/>
      <c r="C105" s="34" t="s">
        <v>76</v>
      </c>
      <c r="D105" s="39" t="s">
        <v>376</v>
      </c>
      <c r="E105" s="40">
        <f t="shared" si="82"/>
        <v>6658.3</v>
      </c>
      <c r="F105" s="45">
        <v>6658.3</v>
      </c>
      <c r="G105" s="45">
        <v>0</v>
      </c>
      <c r="H105" s="40">
        <f t="shared" si="83"/>
        <v>6658.3</v>
      </c>
      <c r="I105" s="45">
        <v>6658.3</v>
      </c>
      <c r="J105" s="45">
        <v>0</v>
      </c>
      <c r="K105" s="40">
        <f t="shared" si="84"/>
        <v>6859</v>
      </c>
      <c r="L105" s="45">
        <v>6859</v>
      </c>
      <c r="M105" s="45">
        <v>0</v>
      </c>
      <c r="N105" s="40">
        <f t="shared" si="85"/>
        <v>7000</v>
      </c>
      <c r="O105" s="45">
        <v>7000</v>
      </c>
      <c r="P105" s="45">
        <v>0</v>
      </c>
    </row>
    <row r="106" spans="2:16" x14ac:dyDescent="0.25">
      <c r="B106" s="38"/>
      <c r="C106" s="34" t="s">
        <v>77</v>
      </c>
      <c r="D106" s="39" t="s">
        <v>377</v>
      </c>
      <c r="E106" s="40">
        <f t="shared" si="82"/>
        <v>5278.9</v>
      </c>
      <c r="F106" s="45">
        <v>5278.9</v>
      </c>
      <c r="G106" s="45">
        <v>0</v>
      </c>
      <c r="H106" s="40">
        <f t="shared" si="83"/>
        <v>5378.9</v>
      </c>
      <c r="I106" s="45">
        <v>5378.9</v>
      </c>
      <c r="J106" s="45">
        <v>0</v>
      </c>
      <c r="K106" s="40">
        <f t="shared" si="84"/>
        <v>5878</v>
      </c>
      <c r="L106" s="45">
        <v>5878</v>
      </c>
      <c r="M106" s="45">
        <v>0</v>
      </c>
      <c r="N106" s="40">
        <f t="shared" si="85"/>
        <v>6300</v>
      </c>
      <c r="O106" s="45">
        <v>6300</v>
      </c>
      <c r="P106" s="45">
        <v>0</v>
      </c>
    </row>
    <row r="107" spans="2:16" x14ac:dyDescent="0.25">
      <c r="B107" s="38"/>
      <c r="C107" s="34" t="s">
        <v>78</v>
      </c>
      <c r="D107" s="39" t="s">
        <v>378</v>
      </c>
      <c r="E107" s="40">
        <f t="shared" si="82"/>
        <v>48</v>
      </c>
      <c r="F107" s="45">
        <v>48</v>
      </c>
      <c r="G107" s="45">
        <v>0</v>
      </c>
      <c r="H107" s="40">
        <f t="shared" si="83"/>
        <v>48</v>
      </c>
      <c r="I107" s="45">
        <v>48</v>
      </c>
      <c r="J107" s="45">
        <v>0</v>
      </c>
      <c r="K107" s="40">
        <f t="shared" si="84"/>
        <v>48</v>
      </c>
      <c r="L107" s="45">
        <v>48</v>
      </c>
      <c r="M107" s="45">
        <v>0</v>
      </c>
      <c r="N107" s="40">
        <f t="shared" si="85"/>
        <v>48</v>
      </c>
      <c r="O107" s="45">
        <v>48</v>
      </c>
      <c r="P107" s="45">
        <v>0</v>
      </c>
    </row>
    <row r="108" spans="2:16" x14ac:dyDescent="0.25">
      <c r="B108" s="38"/>
      <c r="C108" s="34" t="s">
        <v>79</v>
      </c>
      <c r="D108" s="39" t="s">
        <v>379</v>
      </c>
      <c r="E108" s="40">
        <f t="shared" si="82"/>
        <v>450</v>
      </c>
      <c r="F108" s="45">
        <v>450</v>
      </c>
      <c r="G108" s="45">
        <v>0</v>
      </c>
      <c r="H108" s="40">
        <f t="shared" si="83"/>
        <v>450</v>
      </c>
      <c r="I108" s="45">
        <v>450</v>
      </c>
      <c r="J108" s="45">
        <v>0</v>
      </c>
      <c r="K108" s="40">
        <f t="shared" si="84"/>
        <v>450</v>
      </c>
      <c r="L108" s="45">
        <v>450</v>
      </c>
      <c r="M108" s="45">
        <v>0</v>
      </c>
      <c r="N108" s="40">
        <f t="shared" si="85"/>
        <v>450</v>
      </c>
      <c r="O108" s="45">
        <v>450</v>
      </c>
      <c r="P108" s="45">
        <v>0</v>
      </c>
    </row>
    <row r="109" spans="2:16" x14ac:dyDescent="0.25">
      <c r="B109" s="38"/>
      <c r="C109" s="34" t="s">
        <v>80</v>
      </c>
      <c r="D109" s="39" t="s">
        <v>380</v>
      </c>
      <c r="E109" s="40">
        <f t="shared" si="82"/>
        <v>9585</v>
      </c>
      <c r="F109" s="45">
        <v>9585</v>
      </c>
      <c r="G109" s="45">
        <v>0</v>
      </c>
      <c r="H109" s="40">
        <f t="shared" si="83"/>
        <v>10085</v>
      </c>
      <c r="I109" s="45">
        <v>10085</v>
      </c>
      <c r="J109" s="45">
        <v>0</v>
      </c>
      <c r="K109" s="40">
        <f t="shared" si="84"/>
        <v>10085</v>
      </c>
      <c r="L109" s="45">
        <v>10085</v>
      </c>
      <c r="M109" s="45">
        <v>0</v>
      </c>
      <c r="N109" s="40">
        <f t="shared" si="85"/>
        <v>10500</v>
      </c>
      <c r="O109" s="45">
        <v>10500</v>
      </c>
      <c r="P109" s="45">
        <v>0</v>
      </c>
    </row>
    <row r="110" spans="2:16" ht="30" x14ac:dyDescent="0.25">
      <c r="B110" s="38"/>
      <c r="C110" s="34" t="s">
        <v>81</v>
      </c>
      <c r="D110" s="39" t="s">
        <v>381</v>
      </c>
      <c r="E110" s="40">
        <f t="shared" si="82"/>
        <v>2691.2</v>
      </c>
      <c r="F110" s="45">
        <v>2691.2</v>
      </c>
      <c r="G110" s="45">
        <v>0</v>
      </c>
      <c r="H110" s="40">
        <f t="shared" si="83"/>
        <v>2991.2</v>
      </c>
      <c r="I110" s="45">
        <v>2991.2</v>
      </c>
      <c r="J110" s="45">
        <v>0</v>
      </c>
      <c r="K110" s="40">
        <f t="shared" si="84"/>
        <v>3000</v>
      </c>
      <c r="L110" s="45">
        <v>3000</v>
      </c>
      <c r="M110" s="45">
        <v>0</v>
      </c>
      <c r="N110" s="40">
        <f t="shared" si="85"/>
        <v>3000</v>
      </c>
      <c r="O110" s="45">
        <v>3000</v>
      </c>
      <c r="P110" s="45">
        <v>0</v>
      </c>
    </row>
    <row r="111" spans="2:16" x14ac:dyDescent="0.25">
      <c r="B111" s="38"/>
      <c r="C111" s="34" t="s">
        <v>82</v>
      </c>
      <c r="D111" s="39" t="s">
        <v>382</v>
      </c>
      <c r="E111" s="40">
        <f t="shared" ref="E111:E130" si="102">SUM(F111:G111)</f>
        <v>1683.4</v>
      </c>
      <c r="F111" s="45">
        <v>1683.4</v>
      </c>
      <c r="G111" s="45">
        <v>0</v>
      </c>
      <c r="H111" s="40">
        <f t="shared" ref="H111:H130" si="103">SUM(I111:J111)</f>
        <v>1683.4</v>
      </c>
      <c r="I111" s="45">
        <v>1683.4</v>
      </c>
      <c r="J111" s="45">
        <v>0</v>
      </c>
      <c r="K111" s="40">
        <f t="shared" ref="K111:K130" si="104">SUM(L111:M111)</f>
        <v>1684</v>
      </c>
      <c r="L111" s="45">
        <v>1684</v>
      </c>
      <c r="M111" s="45">
        <v>0</v>
      </c>
      <c r="N111" s="40">
        <f t="shared" ref="N111:N130" si="105">SUM(O111:P111)</f>
        <v>1685</v>
      </c>
      <c r="O111" s="45">
        <v>1685</v>
      </c>
      <c r="P111" s="45">
        <v>0</v>
      </c>
    </row>
    <row r="112" spans="2:16" ht="30" x14ac:dyDescent="0.25">
      <c r="B112" s="38"/>
      <c r="C112" s="34" t="s">
        <v>83</v>
      </c>
      <c r="D112" s="39" t="s">
        <v>383</v>
      </c>
      <c r="E112" s="40">
        <f t="shared" si="102"/>
        <v>2276.5</v>
      </c>
      <c r="F112" s="45">
        <v>2276.5</v>
      </c>
      <c r="G112" s="45">
        <v>0</v>
      </c>
      <c r="H112" s="40">
        <f t="shared" si="103"/>
        <v>2648.7</v>
      </c>
      <c r="I112" s="45">
        <v>2648.7</v>
      </c>
      <c r="J112" s="45">
        <v>0</v>
      </c>
      <c r="K112" s="40">
        <f t="shared" si="104"/>
        <v>2710</v>
      </c>
      <c r="L112" s="45">
        <v>2710</v>
      </c>
      <c r="M112" s="45">
        <v>0</v>
      </c>
      <c r="N112" s="40">
        <f t="shared" si="105"/>
        <v>2900</v>
      </c>
      <c r="O112" s="45">
        <v>2900</v>
      </c>
      <c r="P112" s="45">
        <v>0</v>
      </c>
    </row>
    <row r="113" spans="1:16" ht="30" x14ac:dyDescent="0.25">
      <c r="B113" s="38"/>
      <c r="C113" s="34" t="s">
        <v>84</v>
      </c>
      <c r="D113" s="39" t="s">
        <v>384</v>
      </c>
      <c r="E113" s="40">
        <f t="shared" si="102"/>
        <v>252</v>
      </c>
      <c r="F113" s="45">
        <v>252</v>
      </c>
      <c r="G113" s="45">
        <v>0</v>
      </c>
      <c r="H113" s="40">
        <f t="shared" si="103"/>
        <v>252</v>
      </c>
      <c r="I113" s="45">
        <v>252</v>
      </c>
      <c r="J113" s="45">
        <v>0</v>
      </c>
      <c r="K113" s="40">
        <f t="shared" si="104"/>
        <v>552</v>
      </c>
      <c r="L113" s="45">
        <v>552</v>
      </c>
      <c r="M113" s="45">
        <v>0</v>
      </c>
      <c r="N113" s="40">
        <f t="shared" si="105"/>
        <v>552</v>
      </c>
      <c r="O113" s="45">
        <v>552</v>
      </c>
      <c r="P113" s="45">
        <v>0</v>
      </c>
    </row>
    <row r="114" spans="1:16" ht="45" x14ac:dyDescent="0.25">
      <c r="B114" s="38"/>
      <c r="C114" s="34" t="s">
        <v>85</v>
      </c>
      <c r="D114" s="39" t="s">
        <v>385</v>
      </c>
      <c r="E114" s="40">
        <f t="shared" si="102"/>
        <v>255.5</v>
      </c>
      <c r="F114" s="45">
        <v>255.5</v>
      </c>
      <c r="G114" s="45">
        <v>0</v>
      </c>
      <c r="H114" s="40">
        <f t="shared" si="103"/>
        <v>383.3</v>
      </c>
      <c r="I114" s="45">
        <v>383.3</v>
      </c>
      <c r="J114" s="45">
        <v>0</v>
      </c>
      <c r="K114" s="40">
        <f t="shared" si="104"/>
        <v>384</v>
      </c>
      <c r="L114" s="45">
        <v>384</v>
      </c>
      <c r="M114" s="45">
        <v>0</v>
      </c>
      <c r="N114" s="40">
        <f t="shared" si="105"/>
        <v>385</v>
      </c>
      <c r="O114" s="45">
        <v>385</v>
      </c>
      <c r="P114" s="45">
        <v>0</v>
      </c>
    </row>
    <row r="115" spans="1:16" ht="36" x14ac:dyDescent="0.25">
      <c r="B115" s="30" t="s">
        <v>479</v>
      </c>
      <c r="C115" s="31"/>
      <c r="D115" s="53" t="s">
        <v>150</v>
      </c>
      <c r="E115" s="32">
        <f t="shared" si="102"/>
        <v>46500</v>
      </c>
      <c r="F115" s="33">
        <v>46500</v>
      </c>
      <c r="G115" s="33">
        <v>0</v>
      </c>
      <c r="H115" s="32">
        <f t="shared" si="103"/>
        <v>47500</v>
      </c>
      <c r="I115" s="33">
        <v>47500</v>
      </c>
      <c r="J115" s="33">
        <v>0</v>
      </c>
      <c r="K115" s="32">
        <f t="shared" si="104"/>
        <v>47500</v>
      </c>
      <c r="L115" s="33">
        <v>47500</v>
      </c>
      <c r="M115" s="33">
        <v>0</v>
      </c>
      <c r="N115" s="32">
        <f t="shared" si="105"/>
        <v>47500</v>
      </c>
      <c r="O115" s="33">
        <v>47500</v>
      </c>
      <c r="P115" s="33">
        <v>0</v>
      </c>
    </row>
    <row r="116" spans="1:16" ht="18" x14ac:dyDescent="0.25">
      <c r="B116" s="41"/>
      <c r="C116" s="42"/>
      <c r="D116" s="43" t="s">
        <v>151</v>
      </c>
      <c r="E116" s="36">
        <f t="shared" si="102"/>
        <v>0</v>
      </c>
      <c r="F116" s="36">
        <f t="shared" ref="F116:G116" si="106">SUM(F117:F118)</f>
        <v>0</v>
      </c>
      <c r="G116" s="36">
        <f t="shared" si="106"/>
        <v>0</v>
      </c>
      <c r="H116" s="36">
        <f t="shared" si="103"/>
        <v>0</v>
      </c>
      <c r="I116" s="36">
        <f t="shared" ref="I116:J116" si="107">SUM(I117:I118)</f>
        <v>0</v>
      </c>
      <c r="J116" s="36">
        <f t="shared" si="107"/>
        <v>0</v>
      </c>
      <c r="K116" s="36">
        <f t="shared" si="104"/>
        <v>0</v>
      </c>
      <c r="L116" s="36">
        <f t="shared" ref="L116:M116" si="108">SUM(L117:L118)</f>
        <v>0</v>
      </c>
      <c r="M116" s="36">
        <f t="shared" si="108"/>
        <v>0</v>
      </c>
      <c r="N116" s="36">
        <f t="shared" si="105"/>
        <v>0</v>
      </c>
      <c r="O116" s="36">
        <f t="shared" ref="O116:P116" si="109">SUM(O117:O118)</f>
        <v>0</v>
      </c>
      <c r="P116" s="36">
        <f t="shared" si="109"/>
        <v>0</v>
      </c>
    </row>
    <row r="117" spans="1:16" ht="18" x14ac:dyDescent="0.25">
      <c r="B117" s="41"/>
      <c r="C117" s="42"/>
      <c r="D117" s="44" t="s">
        <v>335</v>
      </c>
      <c r="E117" s="37">
        <f t="shared" si="102"/>
        <v>0</v>
      </c>
      <c r="F117" s="37">
        <v>0</v>
      </c>
      <c r="G117" s="37">
        <v>0</v>
      </c>
      <c r="H117" s="37">
        <f t="shared" si="103"/>
        <v>0</v>
      </c>
      <c r="I117" s="37">
        <v>0</v>
      </c>
      <c r="J117" s="37">
        <v>0</v>
      </c>
      <c r="K117" s="37">
        <f t="shared" si="104"/>
        <v>0</v>
      </c>
      <c r="L117" s="37">
        <v>0</v>
      </c>
      <c r="M117" s="37">
        <v>0</v>
      </c>
      <c r="N117" s="37">
        <f t="shared" si="105"/>
        <v>0</v>
      </c>
      <c r="O117" s="37">
        <v>0</v>
      </c>
      <c r="P117" s="37">
        <v>0</v>
      </c>
    </row>
    <row r="118" spans="1:16" ht="18" x14ac:dyDescent="0.25">
      <c r="B118" s="41"/>
      <c r="C118" s="42"/>
      <c r="D118" s="44" t="s">
        <v>155</v>
      </c>
      <c r="E118" s="36">
        <f t="shared" si="102"/>
        <v>0</v>
      </c>
      <c r="F118" s="37">
        <v>0</v>
      </c>
      <c r="G118" s="37">
        <v>0</v>
      </c>
      <c r="H118" s="36">
        <f t="shared" si="103"/>
        <v>0</v>
      </c>
      <c r="I118" s="37">
        <v>0</v>
      </c>
      <c r="J118" s="37">
        <v>0</v>
      </c>
      <c r="K118" s="36">
        <f t="shared" si="104"/>
        <v>0</v>
      </c>
      <c r="L118" s="37">
        <v>0</v>
      </c>
      <c r="M118" s="37">
        <v>0</v>
      </c>
      <c r="N118" s="36">
        <f t="shared" si="105"/>
        <v>0</v>
      </c>
      <c r="O118" s="37">
        <v>0</v>
      </c>
      <c r="P118" s="37">
        <v>0</v>
      </c>
    </row>
    <row r="119" spans="1:16" ht="54" x14ac:dyDescent="0.25">
      <c r="B119" s="30" t="s">
        <v>472</v>
      </c>
      <c r="C119" s="31"/>
      <c r="D119" s="53" t="s">
        <v>339</v>
      </c>
      <c r="E119" s="32">
        <f t="shared" si="102"/>
        <v>6500</v>
      </c>
      <c r="F119" s="33">
        <v>6500</v>
      </c>
      <c r="G119" s="33">
        <v>0</v>
      </c>
      <c r="H119" s="32">
        <f t="shared" si="103"/>
        <v>6500</v>
      </c>
      <c r="I119" s="33">
        <v>6500</v>
      </c>
      <c r="J119" s="33">
        <v>0</v>
      </c>
      <c r="K119" s="32">
        <f t="shared" si="104"/>
        <v>6500</v>
      </c>
      <c r="L119" s="33">
        <v>6500</v>
      </c>
      <c r="M119" s="33">
        <v>0</v>
      </c>
      <c r="N119" s="32">
        <f t="shared" si="105"/>
        <v>6500</v>
      </c>
      <c r="O119" s="33">
        <v>6500</v>
      </c>
      <c r="P119" s="33">
        <v>0</v>
      </c>
    </row>
    <row r="120" spans="1:16" ht="18" x14ac:dyDescent="0.25">
      <c r="B120" s="46"/>
      <c r="C120" s="47"/>
      <c r="D120" s="48" t="s">
        <v>151</v>
      </c>
      <c r="E120" s="49">
        <f t="shared" si="102"/>
        <v>537</v>
      </c>
      <c r="F120" s="49">
        <f t="shared" ref="F120:G120" si="110">SUM(F121:F122)</f>
        <v>537</v>
      </c>
      <c r="G120" s="49">
        <f t="shared" si="110"/>
        <v>0</v>
      </c>
      <c r="H120" s="49">
        <f t="shared" si="103"/>
        <v>537</v>
      </c>
      <c r="I120" s="49">
        <f t="shared" ref="I120:J120" si="111">SUM(I121:I122)</f>
        <v>537</v>
      </c>
      <c r="J120" s="49">
        <f t="shared" si="111"/>
        <v>0</v>
      </c>
      <c r="K120" s="49">
        <f t="shared" si="104"/>
        <v>537</v>
      </c>
      <c r="L120" s="49">
        <f t="shared" ref="L120:M120" si="112">SUM(L121:L122)</f>
        <v>537</v>
      </c>
      <c r="M120" s="49">
        <f t="shared" si="112"/>
        <v>0</v>
      </c>
      <c r="N120" s="49">
        <f t="shared" si="105"/>
        <v>537</v>
      </c>
      <c r="O120" s="49">
        <f t="shared" ref="O120:P120" si="113">SUM(O121:O122)</f>
        <v>537</v>
      </c>
      <c r="P120" s="49">
        <f t="shared" si="113"/>
        <v>0</v>
      </c>
    </row>
    <row r="121" spans="1:16" ht="18" x14ac:dyDescent="0.25">
      <c r="B121" s="46"/>
      <c r="C121" s="47"/>
      <c r="D121" s="50" t="s">
        <v>335</v>
      </c>
      <c r="E121" s="51">
        <f t="shared" si="102"/>
        <v>0</v>
      </c>
      <c r="F121" s="51">
        <v>0</v>
      </c>
      <c r="G121" s="51">
        <v>0</v>
      </c>
      <c r="H121" s="51">
        <f t="shared" si="103"/>
        <v>0</v>
      </c>
      <c r="I121" s="51">
        <v>0</v>
      </c>
      <c r="J121" s="51">
        <v>0</v>
      </c>
      <c r="K121" s="51">
        <f t="shared" si="104"/>
        <v>0</v>
      </c>
      <c r="L121" s="51">
        <v>0</v>
      </c>
      <c r="M121" s="51">
        <v>0</v>
      </c>
      <c r="N121" s="51">
        <f t="shared" si="105"/>
        <v>0</v>
      </c>
      <c r="O121" s="51">
        <v>0</v>
      </c>
      <c r="P121" s="51">
        <v>0</v>
      </c>
    </row>
    <row r="122" spans="1:16" ht="18" x14ac:dyDescent="0.25">
      <c r="B122" s="46"/>
      <c r="C122" s="47"/>
      <c r="D122" s="50" t="s">
        <v>155</v>
      </c>
      <c r="E122" s="49">
        <f t="shared" si="102"/>
        <v>537</v>
      </c>
      <c r="F122" s="51">
        <v>537</v>
      </c>
      <c r="G122" s="51">
        <v>0</v>
      </c>
      <c r="H122" s="49">
        <f t="shared" si="103"/>
        <v>537</v>
      </c>
      <c r="I122" s="51">
        <v>537</v>
      </c>
      <c r="J122" s="51">
        <v>0</v>
      </c>
      <c r="K122" s="49">
        <f t="shared" si="104"/>
        <v>537</v>
      </c>
      <c r="L122" s="51">
        <v>537</v>
      </c>
      <c r="M122" s="51">
        <v>0</v>
      </c>
      <c r="N122" s="49">
        <f t="shared" si="105"/>
        <v>537</v>
      </c>
      <c r="O122" s="51">
        <v>537</v>
      </c>
      <c r="P122" s="51">
        <v>0</v>
      </c>
    </row>
    <row r="123" spans="1:16" ht="40.5" x14ac:dyDescent="0.25">
      <c r="B123" s="16" t="s">
        <v>480</v>
      </c>
      <c r="C123" s="17"/>
      <c r="D123" s="18" t="s">
        <v>87</v>
      </c>
      <c r="E123" s="19">
        <f t="shared" si="102"/>
        <v>1047242</v>
      </c>
      <c r="F123" s="19">
        <f t="shared" ref="F123:G126" si="114">F127+F131+F245+F334</f>
        <v>1047242</v>
      </c>
      <c r="G123" s="19">
        <f t="shared" si="114"/>
        <v>0</v>
      </c>
      <c r="H123" s="19">
        <f t="shared" si="103"/>
        <v>1079802</v>
      </c>
      <c r="I123" s="19">
        <f t="shared" ref="I123:J126" si="115">I127+I131+I245+I334</f>
        <v>1079802</v>
      </c>
      <c r="J123" s="19">
        <f t="shared" si="115"/>
        <v>0</v>
      </c>
      <c r="K123" s="19">
        <f t="shared" si="104"/>
        <v>1094802</v>
      </c>
      <c r="L123" s="19">
        <f t="shared" ref="L123:M126" si="116">L127+L131+L245+L334</f>
        <v>1094802</v>
      </c>
      <c r="M123" s="19">
        <f t="shared" si="116"/>
        <v>0</v>
      </c>
      <c r="N123" s="19">
        <f t="shared" si="105"/>
        <v>1123398</v>
      </c>
      <c r="O123" s="19">
        <f t="shared" ref="O123:P126" si="117">O127+O131+O245+O334</f>
        <v>1123398</v>
      </c>
      <c r="P123" s="19">
        <f t="shared" si="117"/>
        <v>0</v>
      </c>
    </row>
    <row r="124" spans="1:16" s="5" customFormat="1" ht="20.25" x14ac:dyDescent="0.25">
      <c r="A124" s="13"/>
      <c r="B124" s="25"/>
      <c r="C124" s="26"/>
      <c r="D124" s="22" t="s">
        <v>151</v>
      </c>
      <c r="E124" s="52">
        <f t="shared" si="102"/>
        <v>3895</v>
      </c>
      <c r="F124" s="52">
        <f t="shared" si="114"/>
        <v>3895</v>
      </c>
      <c r="G124" s="52">
        <f t="shared" si="114"/>
        <v>0</v>
      </c>
      <c r="H124" s="52">
        <f t="shared" si="103"/>
        <v>3895</v>
      </c>
      <c r="I124" s="52">
        <f t="shared" si="115"/>
        <v>3895</v>
      </c>
      <c r="J124" s="52">
        <f t="shared" si="115"/>
        <v>0</v>
      </c>
      <c r="K124" s="52">
        <f t="shared" si="104"/>
        <v>3895</v>
      </c>
      <c r="L124" s="52">
        <f t="shared" si="116"/>
        <v>3895</v>
      </c>
      <c r="M124" s="52">
        <f t="shared" si="116"/>
        <v>0</v>
      </c>
      <c r="N124" s="52">
        <f t="shared" si="105"/>
        <v>3895</v>
      </c>
      <c r="O124" s="52">
        <f t="shared" si="117"/>
        <v>3895</v>
      </c>
      <c r="P124" s="52">
        <f t="shared" si="117"/>
        <v>0</v>
      </c>
    </row>
    <row r="125" spans="1:16" s="5" customFormat="1" ht="20.25" x14ac:dyDescent="0.25">
      <c r="A125" s="13"/>
      <c r="B125" s="25"/>
      <c r="C125" s="26"/>
      <c r="D125" s="22" t="s">
        <v>152</v>
      </c>
      <c r="E125" s="29">
        <f t="shared" si="102"/>
        <v>0</v>
      </c>
      <c r="F125" s="29">
        <f t="shared" si="114"/>
        <v>0</v>
      </c>
      <c r="G125" s="29">
        <f t="shared" si="114"/>
        <v>0</v>
      </c>
      <c r="H125" s="29">
        <f t="shared" si="103"/>
        <v>0</v>
      </c>
      <c r="I125" s="29">
        <f t="shared" si="115"/>
        <v>0</v>
      </c>
      <c r="J125" s="29">
        <f t="shared" si="115"/>
        <v>0</v>
      </c>
      <c r="K125" s="29">
        <f t="shared" si="104"/>
        <v>0</v>
      </c>
      <c r="L125" s="29">
        <f t="shared" si="116"/>
        <v>0</v>
      </c>
      <c r="M125" s="29">
        <f t="shared" si="116"/>
        <v>0</v>
      </c>
      <c r="N125" s="29">
        <f t="shared" si="105"/>
        <v>0</v>
      </c>
      <c r="O125" s="29">
        <f t="shared" si="117"/>
        <v>0</v>
      </c>
      <c r="P125" s="29">
        <f t="shared" si="117"/>
        <v>0</v>
      </c>
    </row>
    <row r="126" spans="1:16" s="5" customFormat="1" ht="20.25" x14ac:dyDescent="0.25">
      <c r="A126" s="13"/>
      <c r="B126" s="25"/>
      <c r="C126" s="26"/>
      <c r="D126" s="22" t="s">
        <v>153</v>
      </c>
      <c r="E126" s="29">
        <f t="shared" si="102"/>
        <v>3895</v>
      </c>
      <c r="F126" s="29">
        <f t="shared" si="114"/>
        <v>3895</v>
      </c>
      <c r="G126" s="29">
        <f t="shared" si="114"/>
        <v>0</v>
      </c>
      <c r="H126" s="29">
        <f t="shared" si="103"/>
        <v>3895</v>
      </c>
      <c r="I126" s="29">
        <f t="shared" si="115"/>
        <v>3895</v>
      </c>
      <c r="J126" s="29">
        <f t="shared" si="115"/>
        <v>0</v>
      </c>
      <c r="K126" s="29">
        <f t="shared" si="104"/>
        <v>3895</v>
      </c>
      <c r="L126" s="29">
        <f t="shared" si="116"/>
        <v>3895</v>
      </c>
      <c r="M126" s="29">
        <f t="shared" si="116"/>
        <v>0</v>
      </c>
      <c r="N126" s="29">
        <f t="shared" si="105"/>
        <v>3895</v>
      </c>
      <c r="O126" s="29">
        <f t="shared" si="117"/>
        <v>3895</v>
      </c>
      <c r="P126" s="29">
        <f t="shared" si="117"/>
        <v>0</v>
      </c>
    </row>
    <row r="127" spans="1:16" ht="36" x14ac:dyDescent="0.25">
      <c r="B127" s="30" t="s">
        <v>481</v>
      </c>
      <c r="C127" s="31"/>
      <c r="D127" s="53" t="s">
        <v>89</v>
      </c>
      <c r="E127" s="79">
        <f t="shared" si="102"/>
        <v>754000</v>
      </c>
      <c r="F127" s="79">
        <v>754000</v>
      </c>
      <c r="G127" s="79">
        <v>0</v>
      </c>
      <c r="H127" s="79">
        <f t="shared" si="103"/>
        <v>754000</v>
      </c>
      <c r="I127" s="79">
        <v>754000</v>
      </c>
      <c r="J127" s="79">
        <v>0</v>
      </c>
      <c r="K127" s="79">
        <f t="shared" si="104"/>
        <v>754000</v>
      </c>
      <c r="L127" s="79">
        <v>754000</v>
      </c>
      <c r="M127" s="79">
        <v>0</v>
      </c>
      <c r="N127" s="79">
        <f t="shared" si="105"/>
        <v>754000</v>
      </c>
      <c r="O127" s="79">
        <v>754000</v>
      </c>
      <c r="P127" s="79">
        <v>0</v>
      </c>
    </row>
    <row r="128" spans="1:16" ht="18" x14ac:dyDescent="0.25">
      <c r="B128" s="41"/>
      <c r="C128" s="42"/>
      <c r="D128" s="43" t="s">
        <v>151</v>
      </c>
      <c r="E128" s="36">
        <f t="shared" si="102"/>
        <v>320</v>
      </c>
      <c r="F128" s="36">
        <f t="shared" ref="F128:G128" si="118">SUM(F129:F130)</f>
        <v>320</v>
      </c>
      <c r="G128" s="36">
        <f t="shared" si="118"/>
        <v>0</v>
      </c>
      <c r="H128" s="36">
        <f t="shared" si="103"/>
        <v>320</v>
      </c>
      <c r="I128" s="36">
        <f t="shared" ref="I128:J128" si="119">SUM(I129:I130)</f>
        <v>320</v>
      </c>
      <c r="J128" s="36">
        <f t="shared" si="119"/>
        <v>0</v>
      </c>
      <c r="K128" s="36">
        <f t="shared" si="104"/>
        <v>320</v>
      </c>
      <c r="L128" s="36">
        <f t="shared" ref="L128:M128" si="120">SUM(L129:L130)</f>
        <v>320</v>
      </c>
      <c r="M128" s="36">
        <f t="shared" si="120"/>
        <v>0</v>
      </c>
      <c r="N128" s="36">
        <f t="shared" si="105"/>
        <v>320</v>
      </c>
      <c r="O128" s="36">
        <f t="shared" ref="O128:P128" si="121">SUM(O129:O130)</f>
        <v>320</v>
      </c>
      <c r="P128" s="36">
        <f t="shared" si="121"/>
        <v>0</v>
      </c>
    </row>
    <row r="129" spans="2:16" ht="18" x14ac:dyDescent="0.25">
      <c r="B129" s="41"/>
      <c r="C129" s="42"/>
      <c r="D129" s="44" t="s">
        <v>335</v>
      </c>
      <c r="E129" s="37">
        <f t="shared" si="102"/>
        <v>0</v>
      </c>
      <c r="F129" s="37">
        <v>0</v>
      </c>
      <c r="G129" s="37">
        <v>0</v>
      </c>
      <c r="H129" s="37">
        <f t="shared" si="103"/>
        <v>0</v>
      </c>
      <c r="I129" s="37">
        <v>0</v>
      </c>
      <c r="J129" s="37">
        <v>0</v>
      </c>
      <c r="K129" s="37">
        <f t="shared" si="104"/>
        <v>0</v>
      </c>
      <c r="L129" s="37">
        <v>0</v>
      </c>
      <c r="M129" s="37">
        <v>0</v>
      </c>
      <c r="N129" s="37">
        <f t="shared" si="105"/>
        <v>0</v>
      </c>
      <c r="O129" s="37">
        <v>0</v>
      </c>
      <c r="P129" s="37">
        <v>0</v>
      </c>
    </row>
    <row r="130" spans="2:16" ht="18" x14ac:dyDescent="0.25">
      <c r="B130" s="41"/>
      <c r="C130" s="42"/>
      <c r="D130" s="44" t="s">
        <v>155</v>
      </c>
      <c r="E130" s="37">
        <f t="shared" si="102"/>
        <v>320</v>
      </c>
      <c r="F130" s="37">
        <v>320</v>
      </c>
      <c r="G130" s="37">
        <v>0</v>
      </c>
      <c r="H130" s="37">
        <f t="shared" si="103"/>
        <v>320</v>
      </c>
      <c r="I130" s="37">
        <v>320</v>
      </c>
      <c r="J130" s="37">
        <v>0</v>
      </c>
      <c r="K130" s="37">
        <f t="shared" si="104"/>
        <v>320</v>
      </c>
      <c r="L130" s="37">
        <v>320</v>
      </c>
      <c r="M130" s="37">
        <v>0</v>
      </c>
      <c r="N130" s="37">
        <f t="shared" si="105"/>
        <v>320</v>
      </c>
      <c r="O130" s="37">
        <v>320</v>
      </c>
      <c r="P130" s="37">
        <v>0</v>
      </c>
    </row>
    <row r="131" spans="2:16" ht="18" x14ac:dyDescent="0.25">
      <c r="B131" s="30" t="s">
        <v>482</v>
      </c>
      <c r="C131" s="31"/>
      <c r="D131" s="53" t="s">
        <v>31</v>
      </c>
      <c r="E131" s="79">
        <f t="shared" ref="E131:P131" si="122">E135+E146+E157+E166+E176+E182+E194+E203+E213+E224+E237</f>
        <v>88642</v>
      </c>
      <c r="F131" s="79">
        <f t="shared" si="122"/>
        <v>88642</v>
      </c>
      <c r="G131" s="79">
        <f t="shared" si="122"/>
        <v>0</v>
      </c>
      <c r="H131" s="79">
        <f t="shared" si="122"/>
        <v>107372</v>
      </c>
      <c r="I131" s="79">
        <f t="shared" si="122"/>
        <v>107372</v>
      </c>
      <c r="J131" s="79">
        <f t="shared" si="122"/>
        <v>0</v>
      </c>
      <c r="K131" s="79">
        <f t="shared" si="122"/>
        <v>110272</v>
      </c>
      <c r="L131" s="79">
        <f t="shared" si="122"/>
        <v>110272</v>
      </c>
      <c r="M131" s="79">
        <f t="shared" si="122"/>
        <v>0</v>
      </c>
      <c r="N131" s="79">
        <f t="shared" si="122"/>
        <v>126808</v>
      </c>
      <c r="O131" s="79">
        <f t="shared" si="122"/>
        <v>126808</v>
      </c>
      <c r="P131" s="79">
        <f t="shared" si="122"/>
        <v>0</v>
      </c>
    </row>
    <row r="132" spans="2:16" ht="18" x14ac:dyDescent="0.25">
      <c r="B132" s="41"/>
      <c r="C132" s="42"/>
      <c r="D132" s="43" t="s">
        <v>151</v>
      </c>
      <c r="E132" s="36">
        <f t="shared" ref="E132:P132" si="123">E136+E147+E158+E167+E177+E183+E195+E204+E214+E225+E238</f>
        <v>129</v>
      </c>
      <c r="F132" s="36">
        <f t="shared" si="123"/>
        <v>129</v>
      </c>
      <c r="G132" s="36">
        <f t="shared" si="123"/>
        <v>0</v>
      </c>
      <c r="H132" s="36">
        <f t="shared" si="123"/>
        <v>129</v>
      </c>
      <c r="I132" s="36">
        <f t="shared" si="123"/>
        <v>129</v>
      </c>
      <c r="J132" s="36">
        <f t="shared" si="123"/>
        <v>0</v>
      </c>
      <c r="K132" s="36">
        <f t="shared" si="123"/>
        <v>129</v>
      </c>
      <c r="L132" s="36">
        <f t="shared" si="123"/>
        <v>129</v>
      </c>
      <c r="M132" s="36">
        <f t="shared" si="123"/>
        <v>0</v>
      </c>
      <c r="N132" s="36">
        <f t="shared" si="123"/>
        <v>129</v>
      </c>
      <c r="O132" s="36">
        <f t="shared" si="123"/>
        <v>129</v>
      </c>
      <c r="P132" s="36">
        <f t="shared" si="123"/>
        <v>0</v>
      </c>
    </row>
    <row r="133" spans="2:16" ht="18" x14ac:dyDescent="0.25">
      <c r="B133" s="41"/>
      <c r="C133" s="42"/>
      <c r="D133" s="44" t="s">
        <v>335</v>
      </c>
      <c r="E133" s="37">
        <f t="shared" ref="E133:P133" si="124">E137+E148+E159+E168+E178+E184+E196+E205+E215+E226+E239</f>
        <v>0</v>
      </c>
      <c r="F133" s="37">
        <f t="shared" si="124"/>
        <v>0</v>
      </c>
      <c r="G133" s="37">
        <f t="shared" si="124"/>
        <v>0</v>
      </c>
      <c r="H133" s="37">
        <f t="shared" si="124"/>
        <v>0</v>
      </c>
      <c r="I133" s="37">
        <f t="shared" si="124"/>
        <v>0</v>
      </c>
      <c r="J133" s="37">
        <f t="shared" si="124"/>
        <v>0</v>
      </c>
      <c r="K133" s="37">
        <f t="shared" si="124"/>
        <v>0</v>
      </c>
      <c r="L133" s="37">
        <f t="shared" si="124"/>
        <v>0</v>
      </c>
      <c r="M133" s="37">
        <f t="shared" si="124"/>
        <v>0</v>
      </c>
      <c r="N133" s="37">
        <f t="shared" si="124"/>
        <v>0</v>
      </c>
      <c r="O133" s="37">
        <f t="shared" si="124"/>
        <v>0</v>
      </c>
      <c r="P133" s="37">
        <f t="shared" si="124"/>
        <v>0</v>
      </c>
    </row>
    <row r="134" spans="2:16" ht="18" x14ac:dyDescent="0.25">
      <c r="B134" s="41"/>
      <c r="C134" s="42"/>
      <c r="D134" s="44" t="s">
        <v>155</v>
      </c>
      <c r="E134" s="59">
        <f t="shared" ref="E134:P134" si="125">E138+E149+E160+E169+E179+E185+E197+E206+E216+E227+E240</f>
        <v>129</v>
      </c>
      <c r="F134" s="59">
        <f t="shared" si="125"/>
        <v>129</v>
      </c>
      <c r="G134" s="59">
        <f t="shared" si="125"/>
        <v>0</v>
      </c>
      <c r="H134" s="59">
        <f t="shared" si="125"/>
        <v>129</v>
      </c>
      <c r="I134" s="59">
        <f t="shared" si="125"/>
        <v>129</v>
      </c>
      <c r="J134" s="59">
        <f t="shared" si="125"/>
        <v>0</v>
      </c>
      <c r="K134" s="59">
        <f t="shared" si="125"/>
        <v>129</v>
      </c>
      <c r="L134" s="59">
        <f t="shared" si="125"/>
        <v>129</v>
      </c>
      <c r="M134" s="59">
        <f t="shared" si="125"/>
        <v>0</v>
      </c>
      <c r="N134" s="59">
        <f t="shared" si="125"/>
        <v>129</v>
      </c>
      <c r="O134" s="59">
        <f t="shared" si="125"/>
        <v>129</v>
      </c>
      <c r="P134" s="59">
        <f t="shared" si="125"/>
        <v>0</v>
      </c>
    </row>
    <row r="135" spans="2:16" ht="36" x14ac:dyDescent="0.25">
      <c r="B135" s="30" t="s">
        <v>483</v>
      </c>
      <c r="C135" s="31"/>
      <c r="D135" s="53" t="s">
        <v>92</v>
      </c>
      <c r="E135" s="79">
        <f t="shared" ref="E135:E167" si="126">SUM(F135:G135)</f>
        <v>1800</v>
      </c>
      <c r="F135" s="79">
        <f>F139+F140+F141+F142+F143+F144+F145</f>
        <v>1800</v>
      </c>
      <c r="G135" s="79">
        <f t="shared" ref="G135:J135" si="127">SUM(G139:G143)</f>
        <v>0</v>
      </c>
      <c r="H135" s="79">
        <f t="shared" ref="H135:H167" si="128">SUM(I135:J135)</f>
        <v>2000</v>
      </c>
      <c r="I135" s="79">
        <f>I139+I140+I141+I142+I143+I144+I145</f>
        <v>2000</v>
      </c>
      <c r="J135" s="79">
        <f t="shared" si="127"/>
        <v>0</v>
      </c>
      <c r="K135" s="79">
        <f t="shared" ref="K135:K167" si="129">SUM(L135:M135)</f>
        <v>2000</v>
      </c>
      <c r="L135" s="79">
        <f>L139+L140+L141+L142+L143+L144+L145</f>
        <v>2000</v>
      </c>
      <c r="M135" s="79">
        <f t="shared" ref="M135" si="130">SUM(M139:M143)</f>
        <v>0</v>
      </c>
      <c r="N135" s="79">
        <f t="shared" ref="N135:N167" si="131">SUM(O135:P135)</f>
        <v>2396</v>
      </c>
      <c r="O135" s="79">
        <f>O139+O140+O141+O142+O143+O144+O145</f>
        <v>2396</v>
      </c>
      <c r="P135" s="79">
        <f t="shared" ref="P135" si="132">SUM(P139:P143)</f>
        <v>0</v>
      </c>
    </row>
    <row r="136" spans="2:16" ht="18" x14ac:dyDescent="0.25">
      <c r="B136" s="41"/>
      <c r="C136" s="42"/>
      <c r="D136" s="43" t="s">
        <v>151</v>
      </c>
      <c r="E136" s="36">
        <f t="shared" si="126"/>
        <v>12</v>
      </c>
      <c r="F136" s="36">
        <f t="shared" ref="F136:G136" si="133">SUM(F137:F138)</f>
        <v>12</v>
      </c>
      <c r="G136" s="36">
        <f t="shared" si="133"/>
        <v>0</v>
      </c>
      <c r="H136" s="36">
        <f t="shared" si="128"/>
        <v>12</v>
      </c>
      <c r="I136" s="36">
        <f t="shared" ref="I136:J136" si="134">SUM(I137:I138)</f>
        <v>12</v>
      </c>
      <c r="J136" s="36">
        <f t="shared" si="134"/>
        <v>0</v>
      </c>
      <c r="K136" s="36">
        <f t="shared" si="129"/>
        <v>12</v>
      </c>
      <c r="L136" s="36">
        <f t="shared" ref="L136:M136" si="135">SUM(L137:L138)</f>
        <v>12</v>
      </c>
      <c r="M136" s="36">
        <f t="shared" si="135"/>
        <v>0</v>
      </c>
      <c r="N136" s="36">
        <f t="shared" si="131"/>
        <v>12</v>
      </c>
      <c r="O136" s="36">
        <f t="shared" ref="O136:P136" si="136">SUM(O137:O138)</f>
        <v>12</v>
      </c>
      <c r="P136" s="36">
        <f t="shared" si="136"/>
        <v>0</v>
      </c>
    </row>
    <row r="137" spans="2:16" ht="18" x14ac:dyDescent="0.25">
      <c r="B137" s="41"/>
      <c r="C137" s="42"/>
      <c r="D137" s="44" t="s">
        <v>335</v>
      </c>
      <c r="E137" s="37">
        <f t="shared" si="126"/>
        <v>0</v>
      </c>
      <c r="F137" s="37">
        <v>0</v>
      </c>
      <c r="G137" s="37">
        <v>0</v>
      </c>
      <c r="H137" s="37">
        <f t="shared" si="128"/>
        <v>0</v>
      </c>
      <c r="I137" s="37">
        <v>0</v>
      </c>
      <c r="J137" s="37">
        <v>0</v>
      </c>
      <c r="K137" s="37">
        <f t="shared" si="129"/>
        <v>0</v>
      </c>
      <c r="L137" s="37">
        <v>0</v>
      </c>
      <c r="M137" s="37">
        <v>0</v>
      </c>
      <c r="N137" s="37">
        <f t="shared" si="131"/>
        <v>0</v>
      </c>
      <c r="O137" s="37">
        <v>0</v>
      </c>
      <c r="P137" s="37">
        <v>0</v>
      </c>
    </row>
    <row r="138" spans="2:16" ht="18" x14ac:dyDescent="0.25">
      <c r="B138" s="41"/>
      <c r="C138" s="42"/>
      <c r="D138" s="44" t="s">
        <v>155</v>
      </c>
      <c r="E138" s="36">
        <f t="shared" si="126"/>
        <v>12</v>
      </c>
      <c r="F138" s="37">
        <v>12</v>
      </c>
      <c r="G138" s="37">
        <v>0</v>
      </c>
      <c r="H138" s="36">
        <f t="shared" si="128"/>
        <v>12</v>
      </c>
      <c r="I138" s="37">
        <v>12</v>
      </c>
      <c r="J138" s="37">
        <v>0</v>
      </c>
      <c r="K138" s="36">
        <f t="shared" si="129"/>
        <v>12</v>
      </c>
      <c r="L138" s="37">
        <v>12</v>
      </c>
      <c r="M138" s="37">
        <v>0</v>
      </c>
      <c r="N138" s="36">
        <f t="shared" si="131"/>
        <v>12</v>
      </c>
      <c r="O138" s="37">
        <v>12</v>
      </c>
      <c r="P138" s="37">
        <v>0</v>
      </c>
    </row>
    <row r="139" spans="2:16" ht="15.75" x14ac:dyDescent="0.25">
      <c r="B139" s="38"/>
      <c r="C139" s="34" t="s">
        <v>157</v>
      </c>
      <c r="D139" s="39" t="s">
        <v>158</v>
      </c>
      <c r="E139" s="40">
        <f t="shared" si="126"/>
        <v>920</v>
      </c>
      <c r="F139" s="45">
        <v>920</v>
      </c>
      <c r="G139" s="37">
        <v>0</v>
      </c>
      <c r="H139" s="40">
        <f t="shared" si="128"/>
        <v>1060</v>
      </c>
      <c r="I139" s="45">
        <v>1060</v>
      </c>
      <c r="J139" s="37">
        <v>0</v>
      </c>
      <c r="K139" s="40">
        <f t="shared" si="129"/>
        <v>1060</v>
      </c>
      <c r="L139" s="45">
        <v>1060</v>
      </c>
      <c r="M139" s="37">
        <v>0</v>
      </c>
      <c r="N139" s="40">
        <f t="shared" si="131"/>
        <v>1225</v>
      </c>
      <c r="O139" s="45">
        <v>1225</v>
      </c>
      <c r="P139" s="37">
        <v>0</v>
      </c>
    </row>
    <row r="140" spans="2:16" ht="15.75" x14ac:dyDescent="0.25">
      <c r="B140" s="38"/>
      <c r="C140" s="34" t="s">
        <v>159</v>
      </c>
      <c r="D140" s="39" t="s">
        <v>328</v>
      </c>
      <c r="E140" s="40">
        <f t="shared" si="126"/>
        <v>33</v>
      </c>
      <c r="F140" s="45">
        <v>33</v>
      </c>
      <c r="G140" s="37">
        <v>0</v>
      </c>
      <c r="H140" s="40">
        <f t="shared" si="128"/>
        <v>33</v>
      </c>
      <c r="I140" s="45">
        <v>33</v>
      </c>
      <c r="J140" s="37">
        <v>0</v>
      </c>
      <c r="K140" s="40">
        <f t="shared" si="129"/>
        <v>33</v>
      </c>
      <c r="L140" s="45">
        <v>33</v>
      </c>
      <c r="M140" s="37">
        <v>0</v>
      </c>
      <c r="N140" s="40">
        <f t="shared" si="131"/>
        <v>44</v>
      </c>
      <c r="O140" s="45">
        <v>44</v>
      </c>
      <c r="P140" s="37">
        <v>0</v>
      </c>
    </row>
    <row r="141" spans="2:16" ht="45" x14ac:dyDescent="0.25">
      <c r="B141" s="38"/>
      <c r="C141" s="34" t="s">
        <v>160</v>
      </c>
      <c r="D141" s="39" t="s">
        <v>161</v>
      </c>
      <c r="E141" s="40">
        <f t="shared" si="126"/>
        <v>83</v>
      </c>
      <c r="F141" s="45">
        <v>83</v>
      </c>
      <c r="G141" s="37">
        <v>0</v>
      </c>
      <c r="H141" s="40">
        <f t="shared" si="128"/>
        <v>100</v>
      </c>
      <c r="I141" s="45">
        <v>100</v>
      </c>
      <c r="J141" s="37">
        <v>0</v>
      </c>
      <c r="K141" s="40">
        <f t="shared" si="129"/>
        <v>100</v>
      </c>
      <c r="L141" s="45">
        <v>100</v>
      </c>
      <c r="M141" s="37">
        <v>0</v>
      </c>
      <c r="N141" s="40">
        <f t="shared" si="131"/>
        <v>111</v>
      </c>
      <c r="O141" s="45">
        <v>111</v>
      </c>
      <c r="P141" s="37">
        <v>0</v>
      </c>
    </row>
    <row r="142" spans="2:16" ht="15.75" x14ac:dyDescent="0.25">
      <c r="B142" s="38"/>
      <c r="C142" s="34" t="s">
        <v>162</v>
      </c>
      <c r="D142" s="39" t="s">
        <v>163</v>
      </c>
      <c r="E142" s="40">
        <f t="shared" si="126"/>
        <v>345</v>
      </c>
      <c r="F142" s="45">
        <v>345</v>
      </c>
      <c r="G142" s="37">
        <v>0</v>
      </c>
      <c r="H142" s="40">
        <f t="shared" si="128"/>
        <v>380</v>
      </c>
      <c r="I142" s="45">
        <v>380</v>
      </c>
      <c r="J142" s="37">
        <v>0</v>
      </c>
      <c r="K142" s="40">
        <f t="shared" si="129"/>
        <v>380</v>
      </c>
      <c r="L142" s="45">
        <v>380</v>
      </c>
      <c r="M142" s="37">
        <v>0</v>
      </c>
      <c r="N142" s="40">
        <f t="shared" si="131"/>
        <v>448</v>
      </c>
      <c r="O142" s="45">
        <v>448</v>
      </c>
      <c r="P142" s="37">
        <v>0</v>
      </c>
    </row>
    <row r="143" spans="2:16" ht="15.75" x14ac:dyDescent="0.25">
      <c r="B143" s="38"/>
      <c r="C143" s="34" t="s">
        <v>484</v>
      </c>
      <c r="D143" s="39" t="s">
        <v>165</v>
      </c>
      <c r="E143" s="40">
        <f t="shared" si="126"/>
        <v>117</v>
      </c>
      <c r="F143" s="45">
        <v>117</v>
      </c>
      <c r="G143" s="37">
        <v>0</v>
      </c>
      <c r="H143" s="40">
        <f t="shared" si="128"/>
        <v>120</v>
      </c>
      <c r="I143" s="45">
        <v>120</v>
      </c>
      <c r="J143" s="37">
        <v>0</v>
      </c>
      <c r="K143" s="40">
        <f t="shared" si="129"/>
        <v>120</v>
      </c>
      <c r="L143" s="45">
        <v>120</v>
      </c>
      <c r="M143" s="37">
        <v>0</v>
      </c>
      <c r="N143" s="40">
        <f t="shared" si="131"/>
        <v>166</v>
      </c>
      <c r="O143" s="45">
        <v>166</v>
      </c>
      <c r="P143" s="37">
        <v>0</v>
      </c>
    </row>
    <row r="144" spans="2:16" ht="30" x14ac:dyDescent="0.25">
      <c r="B144" s="38"/>
      <c r="C144" s="34" t="s">
        <v>485</v>
      </c>
      <c r="D144" s="39" t="s">
        <v>340</v>
      </c>
      <c r="E144" s="40">
        <f t="shared" si="126"/>
        <v>202</v>
      </c>
      <c r="F144" s="45">
        <v>202</v>
      </c>
      <c r="G144" s="37">
        <v>0</v>
      </c>
      <c r="H144" s="40">
        <f t="shared" si="128"/>
        <v>202</v>
      </c>
      <c r="I144" s="45">
        <v>202</v>
      </c>
      <c r="J144" s="37">
        <v>0</v>
      </c>
      <c r="K144" s="40">
        <f t="shared" si="129"/>
        <v>202</v>
      </c>
      <c r="L144" s="45">
        <v>202</v>
      </c>
      <c r="M144" s="37">
        <v>0</v>
      </c>
      <c r="N144" s="40">
        <f t="shared" si="131"/>
        <v>269</v>
      </c>
      <c r="O144" s="45">
        <v>269</v>
      </c>
      <c r="P144" s="37">
        <v>0</v>
      </c>
    </row>
    <row r="145" spans="1:16" ht="30" x14ac:dyDescent="0.25">
      <c r="B145" s="38"/>
      <c r="C145" s="34" t="s">
        <v>486</v>
      </c>
      <c r="D145" s="39" t="s">
        <v>487</v>
      </c>
      <c r="E145" s="40">
        <f t="shared" si="126"/>
        <v>100</v>
      </c>
      <c r="F145" s="45">
        <v>100</v>
      </c>
      <c r="G145" s="37">
        <v>0</v>
      </c>
      <c r="H145" s="40">
        <f t="shared" si="128"/>
        <v>105</v>
      </c>
      <c r="I145" s="45">
        <v>105</v>
      </c>
      <c r="J145" s="37">
        <v>0</v>
      </c>
      <c r="K145" s="40">
        <f t="shared" si="129"/>
        <v>105</v>
      </c>
      <c r="L145" s="45">
        <v>105</v>
      </c>
      <c r="M145" s="37">
        <v>0</v>
      </c>
      <c r="N145" s="40">
        <f t="shared" si="131"/>
        <v>133</v>
      </c>
      <c r="O145" s="45">
        <v>133</v>
      </c>
      <c r="P145" s="37">
        <v>0</v>
      </c>
    </row>
    <row r="146" spans="1:16" ht="18" x14ac:dyDescent="0.25">
      <c r="B146" s="30" t="s">
        <v>488</v>
      </c>
      <c r="C146" s="31"/>
      <c r="D146" s="53" t="s">
        <v>93</v>
      </c>
      <c r="E146" s="79">
        <f t="shared" si="126"/>
        <v>22400</v>
      </c>
      <c r="F146" s="79">
        <f>F150+F151+F152+F153+F154+F155</f>
        <v>22400</v>
      </c>
      <c r="G146" s="79">
        <f t="shared" ref="G146:J146" si="137">SUM(G150:G154)</f>
        <v>0</v>
      </c>
      <c r="H146" s="79">
        <f t="shared" si="128"/>
        <v>24000</v>
      </c>
      <c r="I146" s="79">
        <f>I150+I151+I152+I153+I154+I155</f>
        <v>24000</v>
      </c>
      <c r="J146" s="79">
        <f t="shared" si="137"/>
        <v>0</v>
      </c>
      <c r="K146" s="79">
        <f t="shared" si="129"/>
        <v>25000</v>
      </c>
      <c r="L146" s="79">
        <f>L150+L151+L152+L153+L154+L155</f>
        <v>25000</v>
      </c>
      <c r="M146" s="79">
        <f t="shared" ref="M146" si="138">SUM(M150:M154)</f>
        <v>0</v>
      </c>
      <c r="N146" s="79">
        <f t="shared" si="131"/>
        <v>33624</v>
      </c>
      <c r="O146" s="79">
        <f>O150+O151+O152+O153+O154+O155</f>
        <v>33624</v>
      </c>
      <c r="P146" s="79">
        <f t="shared" ref="P146" si="139">SUM(P150:P154)</f>
        <v>0</v>
      </c>
    </row>
    <row r="147" spans="1:16" ht="18" x14ac:dyDescent="0.25">
      <c r="B147" s="41"/>
      <c r="C147" s="42"/>
      <c r="D147" s="43" t="s">
        <v>151</v>
      </c>
      <c r="E147" s="36">
        <f t="shared" si="126"/>
        <v>0</v>
      </c>
      <c r="F147" s="36">
        <f t="shared" ref="F147:G147" si="140">SUM(F148:F149)</f>
        <v>0</v>
      </c>
      <c r="G147" s="36">
        <f t="shared" si="140"/>
        <v>0</v>
      </c>
      <c r="H147" s="36">
        <f t="shared" si="128"/>
        <v>0</v>
      </c>
      <c r="I147" s="36">
        <f t="shared" ref="I147:J147" si="141">SUM(I148:I149)</f>
        <v>0</v>
      </c>
      <c r="J147" s="36">
        <f t="shared" si="141"/>
        <v>0</v>
      </c>
      <c r="K147" s="36">
        <f t="shared" si="129"/>
        <v>0</v>
      </c>
      <c r="L147" s="36">
        <f t="shared" ref="L147:M147" si="142">SUM(L148:L149)</f>
        <v>0</v>
      </c>
      <c r="M147" s="36">
        <f t="shared" si="142"/>
        <v>0</v>
      </c>
      <c r="N147" s="36">
        <f t="shared" si="131"/>
        <v>0</v>
      </c>
      <c r="O147" s="36">
        <f t="shared" ref="O147:P147" si="143">SUM(O148:O149)</f>
        <v>0</v>
      </c>
      <c r="P147" s="36">
        <f t="shared" si="143"/>
        <v>0</v>
      </c>
    </row>
    <row r="148" spans="1:16" ht="18" x14ac:dyDescent="0.25">
      <c r="B148" s="41"/>
      <c r="C148" s="42"/>
      <c r="D148" s="44" t="s">
        <v>335</v>
      </c>
      <c r="E148" s="37">
        <f t="shared" si="126"/>
        <v>0</v>
      </c>
      <c r="F148" s="37">
        <v>0</v>
      </c>
      <c r="G148" s="37">
        <v>0</v>
      </c>
      <c r="H148" s="37">
        <f t="shared" si="128"/>
        <v>0</v>
      </c>
      <c r="I148" s="37">
        <v>0</v>
      </c>
      <c r="J148" s="37">
        <v>0</v>
      </c>
      <c r="K148" s="37">
        <f t="shared" si="129"/>
        <v>0</v>
      </c>
      <c r="L148" s="37">
        <v>0</v>
      </c>
      <c r="M148" s="37">
        <v>0</v>
      </c>
      <c r="N148" s="37">
        <f t="shared" si="131"/>
        <v>0</v>
      </c>
      <c r="O148" s="37">
        <v>0</v>
      </c>
      <c r="P148" s="37">
        <v>0</v>
      </c>
    </row>
    <row r="149" spans="1:16" ht="18" x14ac:dyDescent="0.25">
      <c r="B149" s="41"/>
      <c r="C149" s="42"/>
      <c r="D149" s="44" t="s">
        <v>155</v>
      </c>
      <c r="E149" s="36">
        <f t="shared" si="126"/>
        <v>0</v>
      </c>
      <c r="F149" s="37">
        <v>0</v>
      </c>
      <c r="G149" s="37">
        <v>0</v>
      </c>
      <c r="H149" s="36">
        <f t="shared" si="128"/>
        <v>0</v>
      </c>
      <c r="I149" s="37">
        <v>0</v>
      </c>
      <c r="J149" s="37">
        <v>0</v>
      </c>
      <c r="K149" s="36">
        <f t="shared" si="129"/>
        <v>0</v>
      </c>
      <c r="L149" s="37">
        <v>0</v>
      </c>
      <c r="M149" s="37">
        <v>0</v>
      </c>
      <c r="N149" s="36">
        <f t="shared" si="131"/>
        <v>0</v>
      </c>
      <c r="O149" s="37">
        <v>0</v>
      </c>
      <c r="P149" s="37">
        <v>0</v>
      </c>
    </row>
    <row r="150" spans="1:16" ht="15.75" x14ac:dyDescent="0.25">
      <c r="B150" s="38"/>
      <c r="C150" s="34" t="s">
        <v>166</v>
      </c>
      <c r="D150" s="39" t="s">
        <v>167</v>
      </c>
      <c r="E150" s="40">
        <f t="shared" si="126"/>
        <v>16410</v>
      </c>
      <c r="F150" s="45">
        <v>16410</v>
      </c>
      <c r="G150" s="37">
        <v>0</v>
      </c>
      <c r="H150" s="40">
        <f t="shared" si="128"/>
        <v>16700</v>
      </c>
      <c r="I150" s="45">
        <v>16700</v>
      </c>
      <c r="J150" s="37">
        <v>0</v>
      </c>
      <c r="K150" s="40">
        <f t="shared" si="129"/>
        <v>17400</v>
      </c>
      <c r="L150" s="45">
        <v>17400</v>
      </c>
      <c r="M150" s="37">
        <v>0</v>
      </c>
      <c r="N150" s="40">
        <f t="shared" si="131"/>
        <v>25262</v>
      </c>
      <c r="O150" s="45">
        <v>25262</v>
      </c>
      <c r="P150" s="37">
        <v>0</v>
      </c>
    </row>
    <row r="151" spans="1:16" ht="15.75" x14ac:dyDescent="0.25">
      <c r="B151" s="38"/>
      <c r="C151" s="34" t="s">
        <v>168</v>
      </c>
      <c r="D151" s="39" t="s">
        <v>169</v>
      </c>
      <c r="E151" s="40">
        <f t="shared" si="126"/>
        <v>160</v>
      </c>
      <c r="F151" s="45">
        <v>160</v>
      </c>
      <c r="G151" s="37">
        <v>0</v>
      </c>
      <c r="H151" s="40">
        <f t="shared" si="128"/>
        <v>160</v>
      </c>
      <c r="I151" s="45">
        <v>160</v>
      </c>
      <c r="J151" s="37">
        <v>0</v>
      </c>
      <c r="K151" s="40">
        <f t="shared" si="129"/>
        <v>180</v>
      </c>
      <c r="L151" s="45">
        <v>180</v>
      </c>
      <c r="M151" s="37">
        <v>0</v>
      </c>
      <c r="N151" s="40">
        <f t="shared" si="131"/>
        <v>217</v>
      </c>
      <c r="O151" s="45">
        <v>217</v>
      </c>
      <c r="P151" s="37">
        <v>0</v>
      </c>
    </row>
    <row r="152" spans="1:16" ht="30" x14ac:dyDescent="0.25">
      <c r="B152" s="38"/>
      <c r="C152" s="34" t="s">
        <v>170</v>
      </c>
      <c r="D152" s="39" t="s">
        <v>171</v>
      </c>
      <c r="E152" s="40">
        <f t="shared" si="126"/>
        <v>4020</v>
      </c>
      <c r="F152" s="45">
        <v>4020</v>
      </c>
      <c r="G152" s="37">
        <v>0</v>
      </c>
      <c r="H152" s="40">
        <f t="shared" si="128"/>
        <v>5305</v>
      </c>
      <c r="I152" s="45">
        <v>5305</v>
      </c>
      <c r="J152" s="37">
        <v>0</v>
      </c>
      <c r="K152" s="40">
        <f t="shared" si="129"/>
        <v>5485</v>
      </c>
      <c r="L152" s="45">
        <v>5485</v>
      </c>
      <c r="M152" s="37">
        <v>0</v>
      </c>
      <c r="N152" s="40">
        <f t="shared" si="131"/>
        <v>6094</v>
      </c>
      <c r="O152" s="45">
        <v>6094</v>
      </c>
      <c r="P152" s="37">
        <v>0</v>
      </c>
    </row>
    <row r="153" spans="1:16" ht="15.75" x14ac:dyDescent="0.25">
      <c r="B153" s="38"/>
      <c r="C153" s="34" t="s">
        <v>172</v>
      </c>
      <c r="D153" s="39" t="s">
        <v>175</v>
      </c>
      <c r="E153" s="40">
        <f t="shared" si="126"/>
        <v>1280</v>
      </c>
      <c r="F153" s="45">
        <v>1280</v>
      </c>
      <c r="G153" s="37">
        <v>0</v>
      </c>
      <c r="H153" s="40">
        <f t="shared" si="128"/>
        <v>1300</v>
      </c>
      <c r="I153" s="45">
        <v>1300</v>
      </c>
      <c r="J153" s="37">
        <v>0</v>
      </c>
      <c r="K153" s="40">
        <f t="shared" si="129"/>
        <v>1400</v>
      </c>
      <c r="L153" s="45">
        <v>1400</v>
      </c>
      <c r="M153" s="37">
        <v>0</v>
      </c>
      <c r="N153" s="40">
        <f t="shared" si="131"/>
        <v>1878</v>
      </c>
      <c r="O153" s="45">
        <v>1878</v>
      </c>
      <c r="P153" s="37">
        <v>0</v>
      </c>
    </row>
    <row r="154" spans="1:16" ht="30" x14ac:dyDescent="0.25">
      <c r="B154" s="38"/>
      <c r="C154" s="34" t="s">
        <v>174</v>
      </c>
      <c r="D154" s="39" t="s">
        <v>173</v>
      </c>
      <c r="E154" s="40">
        <f t="shared" si="126"/>
        <v>30</v>
      </c>
      <c r="F154" s="45">
        <v>30</v>
      </c>
      <c r="G154" s="37">
        <v>0</v>
      </c>
      <c r="H154" s="40">
        <f t="shared" si="128"/>
        <v>35</v>
      </c>
      <c r="I154" s="45">
        <v>35</v>
      </c>
      <c r="J154" s="37">
        <v>0</v>
      </c>
      <c r="K154" s="40">
        <f t="shared" si="129"/>
        <v>35</v>
      </c>
      <c r="L154" s="45">
        <v>35</v>
      </c>
      <c r="M154" s="37">
        <v>0</v>
      </c>
      <c r="N154" s="40">
        <f t="shared" si="131"/>
        <v>40</v>
      </c>
      <c r="O154" s="45">
        <v>40</v>
      </c>
      <c r="P154" s="37">
        <v>0</v>
      </c>
    </row>
    <row r="155" spans="1:16" ht="30" x14ac:dyDescent="0.25">
      <c r="B155" s="38"/>
      <c r="C155" s="34" t="s">
        <v>343</v>
      </c>
      <c r="D155" s="39" t="s">
        <v>342</v>
      </c>
      <c r="E155" s="40">
        <f t="shared" si="126"/>
        <v>500</v>
      </c>
      <c r="F155" s="45">
        <v>500</v>
      </c>
      <c r="G155" s="37">
        <v>0</v>
      </c>
      <c r="H155" s="40">
        <f t="shared" si="128"/>
        <v>500</v>
      </c>
      <c r="I155" s="45">
        <v>500</v>
      </c>
      <c r="J155" s="37">
        <v>0</v>
      </c>
      <c r="K155" s="40">
        <f t="shared" si="129"/>
        <v>500</v>
      </c>
      <c r="L155" s="45">
        <v>500</v>
      </c>
      <c r="M155" s="37">
        <v>0</v>
      </c>
      <c r="N155" s="40">
        <f t="shared" si="131"/>
        <v>133</v>
      </c>
      <c r="O155" s="45">
        <v>133</v>
      </c>
      <c r="P155" s="37">
        <v>0</v>
      </c>
    </row>
    <row r="156" spans="1:16" ht="15.75" x14ac:dyDescent="0.25">
      <c r="A156" s="108"/>
      <c r="B156" s="38"/>
      <c r="C156" s="86" t="s">
        <v>589</v>
      </c>
      <c r="D156" s="87" t="s">
        <v>590</v>
      </c>
      <c r="E156" s="113">
        <f t="shared" si="126"/>
        <v>0</v>
      </c>
      <c r="F156" s="112">
        <v>0</v>
      </c>
      <c r="G156" s="103">
        <v>0</v>
      </c>
      <c r="H156" s="113">
        <f t="shared" ref="H156" si="144">SUM(I156:J156)</f>
        <v>0</v>
      </c>
      <c r="I156" s="112">
        <v>0</v>
      </c>
      <c r="J156" s="103">
        <v>0</v>
      </c>
      <c r="K156" s="113">
        <f t="shared" ref="K156" si="145">SUM(L156:M156)</f>
        <v>0</v>
      </c>
      <c r="L156" s="112">
        <v>0</v>
      </c>
      <c r="M156" s="103">
        <v>0</v>
      </c>
      <c r="N156" s="113">
        <f t="shared" ref="N156" si="146">SUM(O156:P156)</f>
        <v>0</v>
      </c>
      <c r="O156" s="112">
        <v>0</v>
      </c>
      <c r="P156" s="103">
        <v>0</v>
      </c>
    </row>
    <row r="157" spans="1:16" ht="18" x14ac:dyDescent="0.25">
      <c r="B157" s="30" t="s">
        <v>489</v>
      </c>
      <c r="C157" s="31"/>
      <c r="D157" s="53" t="s">
        <v>95</v>
      </c>
      <c r="E157" s="79">
        <f t="shared" si="126"/>
        <v>1700</v>
      </c>
      <c r="F157" s="79">
        <f t="shared" ref="F157" si="147">SUM(F161:F165)</f>
        <v>1700</v>
      </c>
      <c r="G157" s="79">
        <f t="shared" ref="G157:J157" si="148">SUM(G161:G165)</f>
        <v>0</v>
      </c>
      <c r="H157" s="79">
        <f t="shared" si="128"/>
        <v>1800</v>
      </c>
      <c r="I157" s="79">
        <f t="shared" si="148"/>
        <v>1800</v>
      </c>
      <c r="J157" s="79">
        <f t="shared" si="148"/>
        <v>0</v>
      </c>
      <c r="K157" s="79">
        <f t="shared" si="129"/>
        <v>1800</v>
      </c>
      <c r="L157" s="79">
        <f t="shared" ref="L157:M157" si="149">SUM(L161:L165)</f>
        <v>1800</v>
      </c>
      <c r="M157" s="79">
        <f t="shared" si="149"/>
        <v>0</v>
      </c>
      <c r="N157" s="79">
        <f t="shared" si="131"/>
        <v>2590</v>
      </c>
      <c r="O157" s="79">
        <f t="shared" ref="O157:P157" si="150">SUM(O161:O165)</f>
        <v>2590</v>
      </c>
      <c r="P157" s="79">
        <f t="shared" si="150"/>
        <v>0</v>
      </c>
    </row>
    <row r="158" spans="1:16" ht="18" x14ac:dyDescent="0.25">
      <c r="B158" s="41"/>
      <c r="C158" s="42"/>
      <c r="D158" s="43" t="s">
        <v>151</v>
      </c>
      <c r="E158" s="36">
        <f t="shared" si="126"/>
        <v>0</v>
      </c>
      <c r="F158" s="36">
        <f t="shared" ref="F158:G158" si="151">SUM(F159:F160)</f>
        <v>0</v>
      </c>
      <c r="G158" s="36">
        <f t="shared" si="151"/>
        <v>0</v>
      </c>
      <c r="H158" s="36">
        <f t="shared" si="128"/>
        <v>0</v>
      </c>
      <c r="I158" s="36">
        <f t="shared" ref="I158:J158" si="152">SUM(I159:I160)</f>
        <v>0</v>
      </c>
      <c r="J158" s="36">
        <f t="shared" si="152"/>
        <v>0</v>
      </c>
      <c r="K158" s="36">
        <f t="shared" si="129"/>
        <v>0</v>
      </c>
      <c r="L158" s="36">
        <f t="shared" ref="L158:M158" si="153">SUM(L159:L160)</f>
        <v>0</v>
      </c>
      <c r="M158" s="36">
        <f t="shared" si="153"/>
        <v>0</v>
      </c>
      <c r="N158" s="36">
        <f t="shared" si="131"/>
        <v>0</v>
      </c>
      <c r="O158" s="36">
        <f t="shared" ref="O158:P158" si="154">SUM(O159:O160)</f>
        <v>0</v>
      </c>
      <c r="P158" s="36">
        <f t="shared" si="154"/>
        <v>0</v>
      </c>
    </row>
    <row r="159" spans="1:16" ht="18" x14ac:dyDescent="0.25">
      <c r="B159" s="41"/>
      <c r="C159" s="42"/>
      <c r="D159" s="44" t="s">
        <v>335</v>
      </c>
      <c r="E159" s="37">
        <f t="shared" si="126"/>
        <v>0</v>
      </c>
      <c r="F159" s="37">
        <v>0</v>
      </c>
      <c r="G159" s="37">
        <v>0</v>
      </c>
      <c r="H159" s="37">
        <f t="shared" si="128"/>
        <v>0</v>
      </c>
      <c r="I159" s="37">
        <v>0</v>
      </c>
      <c r="J159" s="37">
        <v>0</v>
      </c>
      <c r="K159" s="37">
        <f t="shared" si="129"/>
        <v>0</v>
      </c>
      <c r="L159" s="37">
        <v>0</v>
      </c>
      <c r="M159" s="37">
        <v>0</v>
      </c>
      <c r="N159" s="37">
        <f t="shared" si="131"/>
        <v>0</v>
      </c>
      <c r="O159" s="37">
        <v>0</v>
      </c>
      <c r="P159" s="37">
        <v>0</v>
      </c>
    </row>
    <row r="160" spans="1:16" ht="18" x14ac:dyDescent="0.25">
      <c r="B160" s="41"/>
      <c r="C160" s="42"/>
      <c r="D160" s="44" t="s">
        <v>155</v>
      </c>
      <c r="E160" s="36">
        <f t="shared" si="126"/>
        <v>0</v>
      </c>
      <c r="F160" s="37">
        <v>0</v>
      </c>
      <c r="G160" s="37">
        <v>0</v>
      </c>
      <c r="H160" s="36">
        <f t="shared" si="128"/>
        <v>0</v>
      </c>
      <c r="I160" s="37">
        <v>0</v>
      </c>
      <c r="J160" s="37">
        <v>0</v>
      </c>
      <c r="K160" s="36">
        <f t="shared" si="129"/>
        <v>0</v>
      </c>
      <c r="L160" s="37">
        <v>0</v>
      </c>
      <c r="M160" s="37">
        <v>0</v>
      </c>
      <c r="N160" s="36">
        <f t="shared" si="131"/>
        <v>0</v>
      </c>
      <c r="O160" s="37">
        <v>0</v>
      </c>
      <c r="P160" s="37">
        <v>0</v>
      </c>
    </row>
    <row r="161" spans="1:16" ht="75" x14ac:dyDescent="0.25">
      <c r="B161" s="38"/>
      <c r="C161" s="34" t="s">
        <v>176</v>
      </c>
      <c r="D161" s="39" t="s">
        <v>344</v>
      </c>
      <c r="E161" s="40">
        <f t="shared" si="126"/>
        <v>553.5</v>
      </c>
      <c r="F161" s="45">
        <v>553.5</v>
      </c>
      <c r="G161" s="37">
        <v>0</v>
      </c>
      <c r="H161" s="40">
        <f t="shared" si="128"/>
        <v>570</v>
      </c>
      <c r="I161" s="45">
        <v>570</v>
      </c>
      <c r="J161" s="37">
        <v>0</v>
      </c>
      <c r="K161" s="40">
        <f t="shared" si="129"/>
        <v>570</v>
      </c>
      <c r="L161" s="45">
        <v>570</v>
      </c>
      <c r="M161" s="37">
        <v>0</v>
      </c>
      <c r="N161" s="40">
        <f t="shared" si="131"/>
        <v>831</v>
      </c>
      <c r="O161" s="45">
        <v>831</v>
      </c>
      <c r="P161" s="37">
        <v>0</v>
      </c>
    </row>
    <row r="162" spans="1:16" ht="60" x14ac:dyDescent="0.25">
      <c r="B162" s="38"/>
      <c r="C162" s="34" t="s">
        <v>177</v>
      </c>
      <c r="D162" s="39" t="s">
        <v>345</v>
      </c>
      <c r="E162" s="40">
        <f t="shared" si="126"/>
        <v>976.5</v>
      </c>
      <c r="F162" s="45">
        <v>976.5</v>
      </c>
      <c r="G162" s="37">
        <v>0</v>
      </c>
      <c r="H162" s="40">
        <f t="shared" si="128"/>
        <v>1000</v>
      </c>
      <c r="I162" s="45">
        <v>1000</v>
      </c>
      <c r="J162" s="37">
        <v>0</v>
      </c>
      <c r="K162" s="40">
        <f t="shared" si="129"/>
        <v>1000</v>
      </c>
      <c r="L162" s="45">
        <v>1000</v>
      </c>
      <c r="M162" s="37">
        <v>0</v>
      </c>
      <c r="N162" s="40">
        <f t="shared" si="131"/>
        <v>1293</v>
      </c>
      <c r="O162" s="45">
        <v>1293</v>
      </c>
      <c r="P162" s="37">
        <v>0</v>
      </c>
    </row>
    <row r="163" spans="1:16" ht="15.75" x14ac:dyDescent="0.25">
      <c r="B163" s="38"/>
      <c r="C163" s="34" t="s">
        <v>178</v>
      </c>
      <c r="D163" s="39" t="s">
        <v>179</v>
      </c>
      <c r="E163" s="40">
        <f t="shared" si="126"/>
        <v>30</v>
      </c>
      <c r="F163" s="45">
        <v>30</v>
      </c>
      <c r="G163" s="37">
        <v>0</v>
      </c>
      <c r="H163" s="40">
        <f t="shared" si="128"/>
        <v>30</v>
      </c>
      <c r="I163" s="45">
        <v>30</v>
      </c>
      <c r="J163" s="37">
        <v>0</v>
      </c>
      <c r="K163" s="40">
        <f t="shared" si="129"/>
        <v>30</v>
      </c>
      <c r="L163" s="45">
        <v>30</v>
      </c>
      <c r="M163" s="37">
        <v>0</v>
      </c>
      <c r="N163" s="40">
        <f t="shared" si="131"/>
        <v>40</v>
      </c>
      <c r="O163" s="45">
        <v>40</v>
      </c>
      <c r="P163" s="37">
        <v>0</v>
      </c>
    </row>
    <row r="164" spans="1:16" ht="15.75" x14ac:dyDescent="0.25">
      <c r="B164" s="38"/>
      <c r="C164" s="34" t="s">
        <v>180</v>
      </c>
      <c r="D164" s="39" t="s">
        <v>181</v>
      </c>
      <c r="E164" s="40">
        <f t="shared" si="126"/>
        <v>30</v>
      </c>
      <c r="F164" s="45">
        <v>30</v>
      </c>
      <c r="G164" s="37">
        <v>0</v>
      </c>
      <c r="H164" s="40">
        <f t="shared" si="128"/>
        <v>80</v>
      </c>
      <c r="I164" s="45">
        <v>80</v>
      </c>
      <c r="J164" s="37">
        <v>0</v>
      </c>
      <c r="K164" s="40">
        <f t="shared" si="129"/>
        <v>80</v>
      </c>
      <c r="L164" s="45">
        <v>80</v>
      </c>
      <c r="M164" s="37">
        <v>0</v>
      </c>
      <c r="N164" s="40">
        <f t="shared" si="131"/>
        <v>40</v>
      </c>
      <c r="O164" s="45">
        <v>40</v>
      </c>
      <c r="P164" s="37">
        <v>0</v>
      </c>
    </row>
    <row r="165" spans="1:16" ht="90" x14ac:dyDescent="0.25">
      <c r="B165" s="38"/>
      <c r="C165" s="34" t="s">
        <v>182</v>
      </c>
      <c r="D165" s="39" t="s">
        <v>346</v>
      </c>
      <c r="E165" s="40">
        <f t="shared" si="126"/>
        <v>110</v>
      </c>
      <c r="F165" s="45">
        <v>110</v>
      </c>
      <c r="G165" s="37">
        <v>0</v>
      </c>
      <c r="H165" s="40">
        <f t="shared" si="128"/>
        <v>120</v>
      </c>
      <c r="I165" s="45">
        <v>120</v>
      </c>
      <c r="J165" s="37">
        <v>0</v>
      </c>
      <c r="K165" s="40">
        <f t="shared" si="129"/>
        <v>120</v>
      </c>
      <c r="L165" s="45">
        <v>120</v>
      </c>
      <c r="M165" s="37">
        <v>0</v>
      </c>
      <c r="N165" s="40">
        <f t="shared" si="131"/>
        <v>386</v>
      </c>
      <c r="O165" s="45">
        <v>386</v>
      </c>
      <c r="P165" s="37">
        <v>0</v>
      </c>
    </row>
    <row r="166" spans="1:16" ht="18" x14ac:dyDescent="0.25">
      <c r="B166" s="30" t="s">
        <v>490</v>
      </c>
      <c r="C166" s="31"/>
      <c r="D166" s="53" t="s">
        <v>97</v>
      </c>
      <c r="E166" s="79">
        <f t="shared" si="126"/>
        <v>1800</v>
      </c>
      <c r="F166" s="79">
        <f>F170+F173+F174+F175</f>
        <v>1800</v>
      </c>
      <c r="G166" s="79">
        <f t="shared" ref="G166:J166" si="155">SUM(G170:G174)</f>
        <v>0</v>
      </c>
      <c r="H166" s="79">
        <f t="shared" si="128"/>
        <v>1900</v>
      </c>
      <c r="I166" s="79">
        <f>I170+I173+I174+I175</f>
        <v>1900</v>
      </c>
      <c r="J166" s="79">
        <f t="shared" si="155"/>
        <v>0</v>
      </c>
      <c r="K166" s="79">
        <f t="shared" si="129"/>
        <v>2000</v>
      </c>
      <c r="L166" s="79">
        <f>L170+L173+L174+L175</f>
        <v>2000</v>
      </c>
      <c r="M166" s="79">
        <f t="shared" ref="M166" si="156">SUM(M170:M174)</f>
        <v>0</v>
      </c>
      <c r="N166" s="79">
        <f t="shared" si="131"/>
        <v>2951</v>
      </c>
      <c r="O166" s="79">
        <f>O170+O173+O174+O175</f>
        <v>2951</v>
      </c>
      <c r="P166" s="79">
        <f t="shared" ref="P166" si="157">SUM(P170:P174)</f>
        <v>0</v>
      </c>
    </row>
    <row r="167" spans="1:16" ht="18" x14ac:dyDescent="0.25">
      <c r="B167" s="41"/>
      <c r="C167" s="42"/>
      <c r="D167" s="43" t="s">
        <v>151</v>
      </c>
      <c r="E167" s="36">
        <f t="shared" si="126"/>
        <v>2</v>
      </c>
      <c r="F167" s="36">
        <f t="shared" ref="F167:G167" si="158">SUM(F168:F169)</f>
        <v>2</v>
      </c>
      <c r="G167" s="36">
        <f t="shared" si="158"/>
        <v>0</v>
      </c>
      <c r="H167" s="36">
        <f t="shared" si="128"/>
        <v>2</v>
      </c>
      <c r="I167" s="36">
        <f t="shared" ref="I167:J167" si="159">SUM(I168:I169)</f>
        <v>2</v>
      </c>
      <c r="J167" s="36">
        <f t="shared" si="159"/>
        <v>0</v>
      </c>
      <c r="K167" s="36">
        <f t="shared" si="129"/>
        <v>2</v>
      </c>
      <c r="L167" s="36">
        <f t="shared" ref="L167:M167" si="160">SUM(L168:L169)</f>
        <v>2</v>
      </c>
      <c r="M167" s="36">
        <f t="shared" si="160"/>
        <v>0</v>
      </c>
      <c r="N167" s="36">
        <f t="shared" si="131"/>
        <v>2</v>
      </c>
      <c r="O167" s="36">
        <f t="shared" ref="O167:P167" si="161">SUM(O168:O169)</f>
        <v>2</v>
      </c>
      <c r="P167" s="36">
        <f t="shared" si="161"/>
        <v>0</v>
      </c>
    </row>
    <row r="168" spans="1:16" ht="18" x14ac:dyDescent="0.25">
      <c r="B168" s="41"/>
      <c r="C168" s="42"/>
      <c r="D168" s="44" t="s">
        <v>335</v>
      </c>
      <c r="E168" s="37">
        <f t="shared" ref="E168:E200" si="162">SUM(F168:G168)</f>
        <v>0</v>
      </c>
      <c r="F168" s="37">
        <v>0</v>
      </c>
      <c r="G168" s="37">
        <v>0</v>
      </c>
      <c r="H168" s="37">
        <f t="shared" ref="H168:H200" si="163">SUM(I168:J168)</f>
        <v>0</v>
      </c>
      <c r="I168" s="37">
        <v>0</v>
      </c>
      <c r="J168" s="37">
        <v>0</v>
      </c>
      <c r="K168" s="37">
        <f t="shared" ref="K168:K200" si="164">SUM(L168:M168)</f>
        <v>0</v>
      </c>
      <c r="L168" s="37">
        <v>0</v>
      </c>
      <c r="M168" s="37">
        <v>0</v>
      </c>
      <c r="N168" s="37">
        <f t="shared" ref="N168:N200" si="165">SUM(O168:P168)</f>
        <v>0</v>
      </c>
      <c r="O168" s="37">
        <v>0</v>
      </c>
      <c r="P168" s="37">
        <v>0</v>
      </c>
    </row>
    <row r="169" spans="1:16" ht="18" x14ac:dyDescent="0.25">
      <c r="B169" s="41"/>
      <c r="C169" s="42"/>
      <c r="D169" s="44" t="s">
        <v>155</v>
      </c>
      <c r="E169" s="36">
        <f t="shared" si="162"/>
        <v>2</v>
      </c>
      <c r="F169" s="37">
        <v>2</v>
      </c>
      <c r="G169" s="37">
        <v>0</v>
      </c>
      <c r="H169" s="36">
        <f t="shared" si="163"/>
        <v>2</v>
      </c>
      <c r="I169" s="37">
        <v>2</v>
      </c>
      <c r="J169" s="37">
        <v>0</v>
      </c>
      <c r="K169" s="36">
        <f t="shared" si="164"/>
        <v>2</v>
      </c>
      <c r="L169" s="37">
        <v>2</v>
      </c>
      <c r="M169" s="37">
        <v>0</v>
      </c>
      <c r="N169" s="36">
        <f t="shared" si="165"/>
        <v>2</v>
      </c>
      <c r="O169" s="37">
        <v>2</v>
      </c>
      <c r="P169" s="37">
        <v>0</v>
      </c>
    </row>
    <row r="170" spans="1:16" ht="30" x14ac:dyDescent="0.25">
      <c r="B170" s="38"/>
      <c r="C170" s="34" t="s">
        <v>183</v>
      </c>
      <c r="D170" s="39" t="s">
        <v>347</v>
      </c>
      <c r="E170" s="40">
        <f t="shared" si="162"/>
        <v>1460</v>
      </c>
      <c r="F170" s="45">
        <v>1460</v>
      </c>
      <c r="G170" s="37">
        <v>0</v>
      </c>
      <c r="H170" s="40">
        <f t="shared" si="163"/>
        <v>1560</v>
      </c>
      <c r="I170" s="45">
        <v>1560</v>
      </c>
      <c r="J170" s="37">
        <v>0</v>
      </c>
      <c r="K170" s="40">
        <f t="shared" si="164"/>
        <v>1660</v>
      </c>
      <c r="L170" s="45">
        <v>1660</v>
      </c>
      <c r="M170" s="37">
        <v>0</v>
      </c>
      <c r="N170" s="40">
        <f t="shared" si="165"/>
        <v>2547</v>
      </c>
      <c r="O170" s="45">
        <v>2547</v>
      </c>
      <c r="P170" s="37">
        <v>0</v>
      </c>
    </row>
    <row r="171" spans="1:16" ht="15.75" x14ac:dyDescent="0.25">
      <c r="A171" s="108"/>
      <c r="B171" s="38"/>
      <c r="C171" s="86" t="s">
        <v>184</v>
      </c>
      <c r="D171" s="87" t="s">
        <v>593</v>
      </c>
      <c r="E171" s="40">
        <f t="shared" si="162"/>
        <v>0</v>
      </c>
      <c r="F171" s="37">
        <v>0</v>
      </c>
      <c r="G171" s="37">
        <v>0</v>
      </c>
      <c r="H171" s="40">
        <f t="shared" si="163"/>
        <v>0</v>
      </c>
      <c r="I171" s="37">
        <v>0</v>
      </c>
      <c r="J171" s="37">
        <v>0</v>
      </c>
      <c r="K171" s="40">
        <f t="shared" si="164"/>
        <v>0</v>
      </c>
      <c r="L171" s="37">
        <v>0</v>
      </c>
      <c r="M171" s="37">
        <v>0</v>
      </c>
      <c r="N171" s="40">
        <f t="shared" si="165"/>
        <v>0</v>
      </c>
      <c r="O171" s="37">
        <v>0</v>
      </c>
      <c r="P171" s="37">
        <v>0</v>
      </c>
    </row>
    <row r="172" spans="1:16" ht="30" x14ac:dyDescent="0.25">
      <c r="A172" s="108"/>
      <c r="B172" s="38"/>
      <c r="C172" s="86" t="s">
        <v>186</v>
      </c>
      <c r="D172" s="87" t="s">
        <v>594</v>
      </c>
      <c r="E172" s="40">
        <f t="shared" ref="E172" si="166">SUM(F172:G172)</f>
        <v>0</v>
      </c>
      <c r="F172" s="37">
        <v>0</v>
      </c>
      <c r="G172" s="37">
        <v>0</v>
      </c>
      <c r="H172" s="40">
        <f t="shared" ref="H172" si="167">SUM(I172:J172)</f>
        <v>0</v>
      </c>
      <c r="I172" s="37">
        <v>0</v>
      </c>
      <c r="J172" s="37">
        <v>0</v>
      </c>
      <c r="K172" s="40">
        <f t="shared" ref="K172" si="168">SUM(L172:M172)</f>
        <v>0</v>
      </c>
      <c r="L172" s="37">
        <v>0</v>
      </c>
      <c r="M172" s="37">
        <v>0</v>
      </c>
      <c r="N172" s="40">
        <f t="shared" ref="N172" si="169">SUM(O172:P172)</f>
        <v>0</v>
      </c>
      <c r="O172" s="37">
        <v>0</v>
      </c>
      <c r="P172" s="37">
        <v>0</v>
      </c>
    </row>
    <row r="173" spans="1:16" ht="30" x14ac:dyDescent="0.25">
      <c r="B173" s="38"/>
      <c r="C173" s="34" t="s">
        <v>492</v>
      </c>
      <c r="D173" s="39" t="s">
        <v>491</v>
      </c>
      <c r="E173" s="40">
        <f t="shared" si="162"/>
        <v>128</v>
      </c>
      <c r="F173" s="45">
        <v>128</v>
      </c>
      <c r="G173" s="37">
        <v>0</v>
      </c>
      <c r="H173" s="40">
        <f t="shared" si="163"/>
        <v>128</v>
      </c>
      <c r="I173" s="45">
        <v>128</v>
      </c>
      <c r="J173" s="37">
        <v>0</v>
      </c>
      <c r="K173" s="40">
        <f t="shared" si="164"/>
        <v>128</v>
      </c>
      <c r="L173" s="45">
        <v>128</v>
      </c>
      <c r="M173" s="37">
        <v>0</v>
      </c>
      <c r="N173" s="40">
        <f t="shared" si="165"/>
        <v>159</v>
      </c>
      <c r="O173" s="45">
        <v>159</v>
      </c>
      <c r="P173" s="37">
        <v>0</v>
      </c>
    </row>
    <row r="174" spans="1:16" ht="90" x14ac:dyDescent="0.25">
      <c r="B174" s="38"/>
      <c r="C174" s="34" t="s">
        <v>591</v>
      </c>
      <c r="D174" s="39" t="s">
        <v>493</v>
      </c>
      <c r="E174" s="40">
        <f t="shared" si="162"/>
        <v>200</v>
      </c>
      <c r="F174" s="45">
        <v>200</v>
      </c>
      <c r="G174" s="37">
        <v>0</v>
      </c>
      <c r="H174" s="40">
        <f t="shared" si="163"/>
        <v>200</v>
      </c>
      <c r="I174" s="45">
        <v>200</v>
      </c>
      <c r="J174" s="37">
        <v>0</v>
      </c>
      <c r="K174" s="40">
        <f t="shared" si="164"/>
        <v>200</v>
      </c>
      <c r="L174" s="45">
        <v>200</v>
      </c>
      <c r="M174" s="37">
        <v>0</v>
      </c>
      <c r="N174" s="40">
        <f t="shared" si="165"/>
        <v>231</v>
      </c>
      <c r="O174" s="45">
        <v>231</v>
      </c>
      <c r="P174" s="37">
        <v>0</v>
      </c>
    </row>
    <row r="175" spans="1:16" ht="30" x14ac:dyDescent="0.25">
      <c r="B175" s="38"/>
      <c r="C175" s="34" t="s">
        <v>592</v>
      </c>
      <c r="D175" s="39" t="s">
        <v>494</v>
      </c>
      <c r="E175" s="40">
        <f t="shared" si="162"/>
        <v>12</v>
      </c>
      <c r="F175" s="45">
        <v>12</v>
      </c>
      <c r="G175" s="37">
        <v>0</v>
      </c>
      <c r="H175" s="40">
        <f t="shared" si="163"/>
        <v>12</v>
      </c>
      <c r="I175" s="45">
        <v>12</v>
      </c>
      <c r="J175" s="37">
        <v>0</v>
      </c>
      <c r="K175" s="40">
        <f t="shared" si="164"/>
        <v>12</v>
      </c>
      <c r="L175" s="45">
        <v>12</v>
      </c>
      <c r="M175" s="37">
        <v>0</v>
      </c>
      <c r="N175" s="40">
        <f t="shared" si="165"/>
        <v>14</v>
      </c>
      <c r="O175" s="45">
        <v>14</v>
      </c>
      <c r="P175" s="37">
        <v>0</v>
      </c>
    </row>
    <row r="176" spans="1:16" ht="72" x14ac:dyDescent="0.25">
      <c r="B176" s="30" t="s">
        <v>495</v>
      </c>
      <c r="C176" s="31"/>
      <c r="D176" s="53" t="s">
        <v>412</v>
      </c>
      <c r="E176" s="79">
        <f t="shared" si="162"/>
        <v>260</v>
      </c>
      <c r="F176" s="79">
        <f>F180+F181</f>
        <v>260</v>
      </c>
      <c r="G176" s="79">
        <f t="shared" ref="G176" si="170">G180+G181</f>
        <v>0</v>
      </c>
      <c r="H176" s="79">
        <f t="shared" si="163"/>
        <v>260</v>
      </c>
      <c r="I176" s="79">
        <f>I180+I181</f>
        <v>260</v>
      </c>
      <c r="J176" s="79">
        <f t="shared" ref="J176" si="171">J180+J181</f>
        <v>0</v>
      </c>
      <c r="K176" s="79">
        <f t="shared" si="164"/>
        <v>260</v>
      </c>
      <c r="L176" s="79">
        <f>L180+L181</f>
        <v>260</v>
      </c>
      <c r="M176" s="79">
        <f t="shared" ref="M176" si="172">M180+M181</f>
        <v>0</v>
      </c>
      <c r="N176" s="79">
        <f t="shared" si="165"/>
        <v>346</v>
      </c>
      <c r="O176" s="79">
        <f>O180+O181</f>
        <v>346</v>
      </c>
      <c r="P176" s="79">
        <f t="shared" ref="P176" si="173">P180+P181</f>
        <v>0</v>
      </c>
    </row>
    <row r="177" spans="2:16" ht="18" x14ac:dyDescent="0.25">
      <c r="B177" s="41"/>
      <c r="C177" s="42"/>
      <c r="D177" s="43" t="s">
        <v>151</v>
      </c>
      <c r="E177" s="36">
        <f t="shared" si="162"/>
        <v>5</v>
      </c>
      <c r="F177" s="36">
        <f t="shared" ref="F177:G177" si="174">SUM(F178:F179)</f>
        <v>5</v>
      </c>
      <c r="G177" s="36">
        <f t="shared" si="174"/>
        <v>0</v>
      </c>
      <c r="H177" s="36">
        <f t="shared" si="163"/>
        <v>5</v>
      </c>
      <c r="I177" s="36">
        <f t="shared" ref="I177:J177" si="175">SUM(I178:I179)</f>
        <v>5</v>
      </c>
      <c r="J177" s="36">
        <f t="shared" si="175"/>
        <v>0</v>
      </c>
      <c r="K177" s="36">
        <f t="shared" si="164"/>
        <v>5</v>
      </c>
      <c r="L177" s="36">
        <f t="shared" ref="L177:M177" si="176">SUM(L178:L179)</f>
        <v>5</v>
      </c>
      <c r="M177" s="36">
        <f t="shared" si="176"/>
        <v>0</v>
      </c>
      <c r="N177" s="36">
        <f t="shared" si="165"/>
        <v>5</v>
      </c>
      <c r="O177" s="36">
        <f t="shared" ref="O177:P177" si="177">SUM(O178:O179)</f>
        <v>5</v>
      </c>
      <c r="P177" s="36">
        <f t="shared" si="177"/>
        <v>0</v>
      </c>
    </row>
    <row r="178" spans="2:16" ht="18" x14ac:dyDescent="0.25">
      <c r="B178" s="41"/>
      <c r="C178" s="42"/>
      <c r="D178" s="44" t="s">
        <v>335</v>
      </c>
      <c r="E178" s="37">
        <f t="shared" si="162"/>
        <v>0</v>
      </c>
      <c r="F178" s="37">
        <v>0</v>
      </c>
      <c r="G178" s="37">
        <v>0</v>
      </c>
      <c r="H178" s="37">
        <f t="shared" si="163"/>
        <v>0</v>
      </c>
      <c r="I178" s="37">
        <v>0</v>
      </c>
      <c r="J178" s="37">
        <v>0</v>
      </c>
      <c r="K178" s="37">
        <f t="shared" si="164"/>
        <v>0</v>
      </c>
      <c r="L178" s="37">
        <v>0</v>
      </c>
      <c r="M178" s="37">
        <v>0</v>
      </c>
      <c r="N178" s="37">
        <f t="shared" si="165"/>
        <v>0</v>
      </c>
      <c r="O178" s="37">
        <v>0</v>
      </c>
      <c r="P178" s="37">
        <v>0</v>
      </c>
    </row>
    <row r="179" spans="2:16" ht="18" x14ac:dyDescent="0.25">
      <c r="B179" s="41"/>
      <c r="C179" s="42"/>
      <c r="D179" s="44" t="s">
        <v>155</v>
      </c>
      <c r="E179" s="36">
        <f t="shared" si="162"/>
        <v>5</v>
      </c>
      <c r="F179" s="37">
        <v>5</v>
      </c>
      <c r="G179" s="37">
        <v>0</v>
      </c>
      <c r="H179" s="36">
        <f t="shared" si="163"/>
        <v>5</v>
      </c>
      <c r="I179" s="37">
        <v>5</v>
      </c>
      <c r="J179" s="37">
        <v>0</v>
      </c>
      <c r="K179" s="36">
        <f t="shared" si="164"/>
        <v>5</v>
      </c>
      <c r="L179" s="37">
        <v>5</v>
      </c>
      <c r="M179" s="37">
        <v>0</v>
      </c>
      <c r="N179" s="36">
        <f t="shared" si="165"/>
        <v>5</v>
      </c>
      <c r="O179" s="37">
        <v>5</v>
      </c>
      <c r="P179" s="37">
        <v>0</v>
      </c>
    </row>
    <row r="180" spans="2:16" ht="45" x14ac:dyDescent="0.25">
      <c r="B180" s="41"/>
      <c r="C180" s="34" t="s">
        <v>391</v>
      </c>
      <c r="D180" s="39" t="s">
        <v>392</v>
      </c>
      <c r="E180" s="40">
        <f t="shared" si="162"/>
        <v>170</v>
      </c>
      <c r="F180" s="45">
        <v>170</v>
      </c>
      <c r="G180" s="37">
        <v>0</v>
      </c>
      <c r="H180" s="40">
        <f t="shared" si="163"/>
        <v>170</v>
      </c>
      <c r="I180" s="45">
        <v>170</v>
      </c>
      <c r="J180" s="37">
        <v>0</v>
      </c>
      <c r="K180" s="40">
        <f t="shared" si="164"/>
        <v>170</v>
      </c>
      <c r="L180" s="45">
        <v>170</v>
      </c>
      <c r="M180" s="37">
        <v>0</v>
      </c>
      <c r="N180" s="40">
        <f t="shared" si="165"/>
        <v>226</v>
      </c>
      <c r="O180" s="45">
        <v>226</v>
      </c>
      <c r="P180" s="37">
        <v>0</v>
      </c>
    </row>
    <row r="181" spans="2:16" ht="60" x14ac:dyDescent="0.25">
      <c r="B181" s="41"/>
      <c r="C181" s="34" t="s">
        <v>393</v>
      </c>
      <c r="D181" s="39" t="s">
        <v>394</v>
      </c>
      <c r="E181" s="40">
        <f t="shared" si="162"/>
        <v>90</v>
      </c>
      <c r="F181" s="45">
        <v>90</v>
      </c>
      <c r="G181" s="37">
        <v>0</v>
      </c>
      <c r="H181" s="40">
        <f t="shared" si="163"/>
        <v>90</v>
      </c>
      <c r="I181" s="45">
        <v>90</v>
      </c>
      <c r="J181" s="37">
        <v>0</v>
      </c>
      <c r="K181" s="40">
        <f t="shared" si="164"/>
        <v>90</v>
      </c>
      <c r="L181" s="45">
        <v>90</v>
      </c>
      <c r="M181" s="37">
        <v>0</v>
      </c>
      <c r="N181" s="40">
        <f t="shared" si="165"/>
        <v>120</v>
      </c>
      <c r="O181" s="45">
        <v>120</v>
      </c>
      <c r="P181" s="37">
        <v>0</v>
      </c>
    </row>
    <row r="182" spans="2:16" ht="18" x14ac:dyDescent="0.25">
      <c r="B182" s="30" t="s">
        <v>496</v>
      </c>
      <c r="C182" s="31"/>
      <c r="D182" s="53" t="s">
        <v>103</v>
      </c>
      <c r="E182" s="79">
        <f t="shared" si="162"/>
        <v>15670</v>
      </c>
      <c r="F182" s="79">
        <f>SUM(F186:F192)</f>
        <v>15670</v>
      </c>
      <c r="G182" s="79">
        <f>SUM(G186:G192)</f>
        <v>0</v>
      </c>
      <c r="H182" s="79">
        <f t="shared" si="163"/>
        <v>17110</v>
      </c>
      <c r="I182" s="79">
        <f>SUM(I186:I192)</f>
        <v>17110</v>
      </c>
      <c r="J182" s="79">
        <f>SUM(J186:J192)</f>
        <v>0</v>
      </c>
      <c r="K182" s="79">
        <f t="shared" si="164"/>
        <v>17200</v>
      </c>
      <c r="L182" s="79">
        <f>SUM(L186:L192)</f>
        <v>17200</v>
      </c>
      <c r="M182" s="79">
        <f>SUM(M186:M192)</f>
        <v>0</v>
      </c>
      <c r="N182" s="79">
        <f t="shared" si="165"/>
        <v>18572</v>
      </c>
      <c r="O182" s="79">
        <f>SUM(O186:O192)</f>
        <v>18572</v>
      </c>
      <c r="P182" s="79">
        <f>SUM(P186:P192)</f>
        <v>0</v>
      </c>
    </row>
    <row r="183" spans="2:16" ht="18" x14ac:dyDescent="0.25">
      <c r="B183" s="41"/>
      <c r="C183" s="42"/>
      <c r="D183" s="43" t="s">
        <v>151</v>
      </c>
      <c r="E183" s="36">
        <f t="shared" si="162"/>
        <v>31</v>
      </c>
      <c r="F183" s="36">
        <f t="shared" ref="F183:G183" si="178">SUM(F184:F185)</f>
        <v>31</v>
      </c>
      <c r="G183" s="36">
        <f t="shared" si="178"/>
        <v>0</v>
      </c>
      <c r="H183" s="36">
        <f t="shared" si="163"/>
        <v>31</v>
      </c>
      <c r="I183" s="36">
        <f t="shared" ref="I183:J183" si="179">SUM(I184:I185)</f>
        <v>31</v>
      </c>
      <c r="J183" s="36">
        <f t="shared" si="179"/>
        <v>0</v>
      </c>
      <c r="K183" s="36">
        <f t="shared" si="164"/>
        <v>31</v>
      </c>
      <c r="L183" s="36">
        <f t="shared" ref="L183:M183" si="180">SUM(L184:L185)</f>
        <v>31</v>
      </c>
      <c r="M183" s="36">
        <f t="shared" si="180"/>
        <v>0</v>
      </c>
      <c r="N183" s="36">
        <f t="shared" si="165"/>
        <v>31</v>
      </c>
      <c r="O183" s="36">
        <f t="shared" ref="O183:P183" si="181">SUM(O184:O185)</f>
        <v>31</v>
      </c>
      <c r="P183" s="36">
        <f t="shared" si="181"/>
        <v>0</v>
      </c>
    </row>
    <row r="184" spans="2:16" ht="18" x14ac:dyDescent="0.25">
      <c r="B184" s="41"/>
      <c r="C184" s="42"/>
      <c r="D184" s="44" t="s">
        <v>335</v>
      </c>
      <c r="E184" s="37">
        <f t="shared" si="162"/>
        <v>0</v>
      </c>
      <c r="F184" s="37">
        <v>0</v>
      </c>
      <c r="G184" s="37">
        <v>0</v>
      </c>
      <c r="H184" s="37">
        <f t="shared" si="163"/>
        <v>0</v>
      </c>
      <c r="I184" s="37">
        <v>0</v>
      </c>
      <c r="J184" s="37">
        <v>0</v>
      </c>
      <c r="K184" s="37">
        <f t="shared" si="164"/>
        <v>0</v>
      </c>
      <c r="L184" s="37">
        <v>0</v>
      </c>
      <c r="M184" s="37">
        <v>0</v>
      </c>
      <c r="N184" s="37">
        <f t="shared" si="165"/>
        <v>0</v>
      </c>
      <c r="O184" s="37">
        <v>0</v>
      </c>
      <c r="P184" s="37">
        <v>0</v>
      </c>
    </row>
    <row r="185" spans="2:16" ht="18" x14ac:dyDescent="0.25">
      <c r="B185" s="41"/>
      <c r="C185" s="42"/>
      <c r="D185" s="44" t="s">
        <v>155</v>
      </c>
      <c r="E185" s="36">
        <f t="shared" si="162"/>
        <v>31</v>
      </c>
      <c r="F185" s="37">
        <v>31</v>
      </c>
      <c r="G185" s="37">
        <v>0</v>
      </c>
      <c r="H185" s="36">
        <f t="shared" si="163"/>
        <v>31</v>
      </c>
      <c r="I185" s="37">
        <v>31</v>
      </c>
      <c r="J185" s="37">
        <v>0</v>
      </c>
      <c r="K185" s="36">
        <f t="shared" si="164"/>
        <v>31</v>
      </c>
      <c r="L185" s="37">
        <v>31</v>
      </c>
      <c r="M185" s="37">
        <v>0</v>
      </c>
      <c r="N185" s="36">
        <f t="shared" si="165"/>
        <v>31</v>
      </c>
      <c r="O185" s="37">
        <v>31</v>
      </c>
      <c r="P185" s="37">
        <v>0</v>
      </c>
    </row>
    <row r="186" spans="2:16" ht="60" x14ac:dyDescent="0.25">
      <c r="B186" s="38"/>
      <c r="C186" s="34" t="s">
        <v>188</v>
      </c>
      <c r="D186" s="39" t="s">
        <v>504</v>
      </c>
      <c r="E186" s="40">
        <f t="shared" si="162"/>
        <v>3121</v>
      </c>
      <c r="F186" s="45">
        <v>3121</v>
      </c>
      <c r="G186" s="37">
        <v>0</v>
      </c>
      <c r="H186" s="40">
        <f t="shared" si="163"/>
        <v>3130</v>
      </c>
      <c r="I186" s="45">
        <v>3130</v>
      </c>
      <c r="J186" s="37">
        <v>0</v>
      </c>
      <c r="K186" s="40">
        <f t="shared" si="164"/>
        <v>3130</v>
      </c>
      <c r="L186" s="45">
        <v>3130</v>
      </c>
      <c r="M186" s="37">
        <v>0</v>
      </c>
      <c r="N186" s="40">
        <f t="shared" si="165"/>
        <v>3140</v>
      </c>
      <c r="O186" s="45">
        <v>3140</v>
      </c>
      <c r="P186" s="37">
        <v>0</v>
      </c>
    </row>
    <row r="187" spans="2:16" ht="30" x14ac:dyDescent="0.25">
      <c r="B187" s="38"/>
      <c r="C187" s="34" t="s">
        <v>497</v>
      </c>
      <c r="D187" s="39" t="s">
        <v>193</v>
      </c>
      <c r="E187" s="40">
        <f t="shared" si="162"/>
        <v>1312</v>
      </c>
      <c r="F187" s="45">
        <v>1312</v>
      </c>
      <c r="G187" s="37">
        <v>0</v>
      </c>
      <c r="H187" s="40">
        <f t="shared" si="163"/>
        <v>1570</v>
      </c>
      <c r="I187" s="45">
        <v>1570</v>
      </c>
      <c r="J187" s="37">
        <v>0</v>
      </c>
      <c r="K187" s="40">
        <f t="shared" si="164"/>
        <v>1660</v>
      </c>
      <c r="L187" s="45">
        <v>1660</v>
      </c>
      <c r="M187" s="37">
        <v>0</v>
      </c>
      <c r="N187" s="40">
        <f t="shared" si="165"/>
        <v>2328</v>
      </c>
      <c r="O187" s="45">
        <v>2328</v>
      </c>
      <c r="P187" s="37">
        <v>0</v>
      </c>
    </row>
    <row r="188" spans="2:16" ht="15.75" x14ac:dyDescent="0.25">
      <c r="B188" s="38"/>
      <c r="C188" s="34" t="s">
        <v>498</v>
      </c>
      <c r="D188" s="39" t="s">
        <v>195</v>
      </c>
      <c r="E188" s="40">
        <f t="shared" si="162"/>
        <v>9500</v>
      </c>
      <c r="F188" s="45">
        <v>9500</v>
      </c>
      <c r="G188" s="37">
        <v>0</v>
      </c>
      <c r="H188" s="40">
        <f t="shared" si="163"/>
        <v>9830</v>
      </c>
      <c r="I188" s="45">
        <v>9830</v>
      </c>
      <c r="J188" s="37">
        <v>0</v>
      </c>
      <c r="K188" s="40">
        <f t="shared" si="164"/>
        <v>9830</v>
      </c>
      <c r="L188" s="45">
        <v>9830</v>
      </c>
      <c r="M188" s="37">
        <v>0</v>
      </c>
      <c r="N188" s="40">
        <f t="shared" si="165"/>
        <v>9950</v>
      </c>
      <c r="O188" s="45">
        <v>9950</v>
      </c>
      <c r="P188" s="37">
        <v>0</v>
      </c>
    </row>
    <row r="189" spans="2:16" ht="45" x14ac:dyDescent="0.25">
      <c r="B189" s="38"/>
      <c r="C189" s="34" t="s">
        <v>499</v>
      </c>
      <c r="D189" s="39" t="s">
        <v>348</v>
      </c>
      <c r="E189" s="40">
        <f t="shared" si="162"/>
        <v>39.200000000000003</v>
      </c>
      <c r="F189" s="45">
        <v>39.200000000000003</v>
      </c>
      <c r="G189" s="37">
        <v>0</v>
      </c>
      <c r="H189" s="40">
        <f t="shared" si="163"/>
        <v>40</v>
      </c>
      <c r="I189" s="45">
        <v>40</v>
      </c>
      <c r="J189" s="37">
        <v>0</v>
      </c>
      <c r="K189" s="40">
        <f t="shared" si="164"/>
        <v>40</v>
      </c>
      <c r="L189" s="45">
        <v>40</v>
      </c>
      <c r="M189" s="37">
        <v>0</v>
      </c>
      <c r="N189" s="40">
        <f t="shared" si="165"/>
        <v>40</v>
      </c>
      <c r="O189" s="45">
        <v>40</v>
      </c>
      <c r="P189" s="37">
        <v>0</v>
      </c>
    </row>
    <row r="190" spans="2:16" ht="30" x14ac:dyDescent="0.25">
      <c r="B190" s="38"/>
      <c r="C190" s="34" t="s">
        <v>500</v>
      </c>
      <c r="D190" s="39" t="s">
        <v>198</v>
      </c>
      <c r="E190" s="40">
        <f t="shared" si="162"/>
        <v>37.799999999999997</v>
      </c>
      <c r="F190" s="45">
        <v>37.799999999999997</v>
      </c>
      <c r="G190" s="37">
        <v>0</v>
      </c>
      <c r="H190" s="40">
        <f t="shared" si="163"/>
        <v>40</v>
      </c>
      <c r="I190" s="45">
        <v>40</v>
      </c>
      <c r="J190" s="37">
        <v>0</v>
      </c>
      <c r="K190" s="40">
        <f t="shared" si="164"/>
        <v>40</v>
      </c>
      <c r="L190" s="45">
        <v>40</v>
      </c>
      <c r="M190" s="37">
        <v>0</v>
      </c>
      <c r="N190" s="40">
        <f t="shared" si="165"/>
        <v>50</v>
      </c>
      <c r="O190" s="45">
        <v>50</v>
      </c>
      <c r="P190" s="37">
        <v>0</v>
      </c>
    </row>
    <row r="191" spans="2:16" ht="45" x14ac:dyDescent="0.25">
      <c r="B191" s="38"/>
      <c r="C191" s="34" t="s">
        <v>501</v>
      </c>
      <c r="D191" s="39" t="s">
        <v>503</v>
      </c>
      <c r="E191" s="40">
        <f t="shared" si="162"/>
        <v>1250</v>
      </c>
      <c r="F191" s="45">
        <v>1250</v>
      </c>
      <c r="G191" s="37">
        <v>0</v>
      </c>
      <c r="H191" s="40">
        <f t="shared" si="163"/>
        <v>2000</v>
      </c>
      <c r="I191" s="45">
        <v>2000</v>
      </c>
      <c r="J191" s="37">
        <v>0</v>
      </c>
      <c r="K191" s="40">
        <f t="shared" si="164"/>
        <v>2000</v>
      </c>
      <c r="L191" s="45">
        <v>2000</v>
      </c>
      <c r="M191" s="37">
        <v>0</v>
      </c>
      <c r="N191" s="40">
        <f t="shared" si="165"/>
        <v>2518</v>
      </c>
      <c r="O191" s="45">
        <v>2518</v>
      </c>
      <c r="P191" s="37">
        <v>0</v>
      </c>
    </row>
    <row r="192" spans="2:16" ht="75" x14ac:dyDescent="0.25">
      <c r="B192" s="38"/>
      <c r="C192" s="34" t="s">
        <v>502</v>
      </c>
      <c r="D192" s="39" t="s">
        <v>398</v>
      </c>
      <c r="E192" s="40">
        <f t="shared" si="162"/>
        <v>410</v>
      </c>
      <c r="F192" s="45">
        <v>410</v>
      </c>
      <c r="G192" s="37">
        <v>0</v>
      </c>
      <c r="H192" s="40">
        <f t="shared" si="163"/>
        <v>500</v>
      </c>
      <c r="I192" s="45">
        <v>500</v>
      </c>
      <c r="J192" s="37">
        <v>0</v>
      </c>
      <c r="K192" s="40">
        <f t="shared" si="164"/>
        <v>500</v>
      </c>
      <c r="L192" s="45">
        <v>500</v>
      </c>
      <c r="M192" s="37">
        <v>0</v>
      </c>
      <c r="N192" s="40">
        <f t="shared" si="165"/>
        <v>546</v>
      </c>
      <c r="O192" s="45">
        <v>546</v>
      </c>
      <c r="P192" s="37">
        <v>0</v>
      </c>
    </row>
    <row r="193" spans="1:16" ht="30" x14ac:dyDescent="0.25">
      <c r="A193" s="108"/>
      <c r="B193" s="38"/>
      <c r="C193" s="34" t="s">
        <v>595</v>
      </c>
      <c r="D193" s="87" t="s">
        <v>596</v>
      </c>
      <c r="E193" s="40">
        <f t="shared" si="162"/>
        <v>0</v>
      </c>
      <c r="F193" s="45">
        <v>0</v>
      </c>
      <c r="G193" s="37">
        <v>0</v>
      </c>
      <c r="H193" s="40">
        <f t="shared" si="163"/>
        <v>0</v>
      </c>
      <c r="I193" s="45">
        <v>0</v>
      </c>
      <c r="J193" s="37">
        <v>0</v>
      </c>
      <c r="K193" s="40">
        <f t="shared" si="164"/>
        <v>0</v>
      </c>
      <c r="L193" s="45">
        <v>0</v>
      </c>
      <c r="M193" s="37">
        <v>0</v>
      </c>
      <c r="N193" s="40">
        <f t="shared" si="165"/>
        <v>0</v>
      </c>
      <c r="O193" s="45">
        <v>0</v>
      </c>
      <c r="P193" s="37">
        <v>0</v>
      </c>
    </row>
    <row r="194" spans="1:16" ht="18" x14ac:dyDescent="0.25">
      <c r="B194" s="30" t="s">
        <v>505</v>
      </c>
      <c r="C194" s="31"/>
      <c r="D194" s="53" t="s">
        <v>104</v>
      </c>
      <c r="E194" s="79">
        <f t="shared" si="162"/>
        <v>12520</v>
      </c>
      <c r="F194" s="79">
        <f>SUM(F198:F201)</f>
        <v>12520</v>
      </c>
      <c r="G194" s="79">
        <f>SUM(G198:G201)</f>
        <v>0</v>
      </c>
      <c r="H194" s="79">
        <f t="shared" si="163"/>
        <v>17900</v>
      </c>
      <c r="I194" s="79">
        <f>SUM(I198:I201)</f>
        <v>17900</v>
      </c>
      <c r="J194" s="79">
        <f>SUM(J198:J201)</f>
        <v>0</v>
      </c>
      <c r="K194" s="79">
        <f t="shared" si="164"/>
        <v>18700</v>
      </c>
      <c r="L194" s="79">
        <f>SUM(L198:L201)</f>
        <v>18700</v>
      </c>
      <c r="M194" s="79">
        <f>SUM(M198:M201)</f>
        <v>0</v>
      </c>
      <c r="N194" s="79">
        <f t="shared" si="165"/>
        <v>20262</v>
      </c>
      <c r="O194" s="79">
        <f>SUM(O198:O201)</f>
        <v>20262</v>
      </c>
      <c r="P194" s="79">
        <f>SUM(P198:P201)</f>
        <v>0</v>
      </c>
    </row>
    <row r="195" spans="1:16" ht="18" x14ac:dyDescent="0.25">
      <c r="B195" s="41"/>
      <c r="C195" s="42"/>
      <c r="D195" s="43" t="s">
        <v>151</v>
      </c>
      <c r="E195" s="36">
        <f t="shared" si="162"/>
        <v>0</v>
      </c>
      <c r="F195" s="36">
        <f t="shared" ref="F195:G195" si="182">SUM(F196:F197)</f>
        <v>0</v>
      </c>
      <c r="G195" s="36">
        <f t="shared" si="182"/>
        <v>0</v>
      </c>
      <c r="H195" s="36">
        <f t="shared" si="163"/>
        <v>0</v>
      </c>
      <c r="I195" s="36">
        <f t="shared" ref="I195:J195" si="183">SUM(I196:I197)</f>
        <v>0</v>
      </c>
      <c r="J195" s="36">
        <f t="shared" si="183"/>
        <v>0</v>
      </c>
      <c r="K195" s="36">
        <f t="shared" si="164"/>
        <v>0</v>
      </c>
      <c r="L195" s="36">
        <f t="shared" ref="L195:M195" si="184">SUM(L196:L197)</f>
        <v>0</v>
      </c>
      <c r="M195" s="36">
        <f t="shared" si="184"/>
        <v>0</v>
      </c>
      <c r="N195" s="36">
        <f t="shared" si="165"/>
        <v>0</v>
      </c>
      <c r="O195" s="36">
        <f t="shared" ref="O195:P195" si="185">SUM(O196:O197)</f>
        <v>0</v>
      </c>
      <c r="P195" s="36">
        <f t="shared" si="185"/>
        <v>0</v>
      </c>
    </row>
    <row r="196" spans="1:16" ht="18" x14ac:dyDescent="0.25">
      <c r="B196" s="41"/>
      <c r="C196" s="42"/>
      <c r="D196" s="44" t="s">
        <v>335</v>
      </c>
      <c r="E196" s="37">
        <f t="shared" si="162"/>
        <v>0</v>
      </c>
      <c r="F196" s="37">
        <v>0</v>
      </c>
      <c r="G196" s="37">
        <v>0</v>
      </c>
      <c r="H196" s="37">
        <f t="shared" si="163"/>
        <v>0</v>
      </c>
      <c r="I196" s="37">
        <v>0</v>
      </c>
      <c r="J196" s="37">
        <v>0</v>
      </c>
      <c r="K196" s="37">
        <f t="shared" si="164"/>
        <v>0</v>
      </c>
      <c r="L196" s="37">
        <v>0</v>
      </c>
      <c r="M196" s="37">
        <v>0</v>
      </c>
      <c r="N196" s="37">
        <f t="shared" si="165"/>
        <v>0</v>
      </c>
      <c r="O196" s="37">
        <v>0</v>
      </c>
      <c r="P196" s="37">
        <v>0</v>
      </c>
    </row>
    <row r="197" spans="1:16" ht="18" x14ac:dyDescent="0.25">
      <c r="B197" s="41"/>
      <c r="C197" s="42"/>
      <c r="D197" s="44" t="s">
        <v>155</v>
      </c>
      <c r="E197" s="36">
        <f t="shared" si="162"/>
        <v>0</v>
      </c>
      <c r="F197" s="37">
        <v>0</v>
      </c>
      <c r="G197" s="37">
        <v>0</v>
      </c>
      <c r="H197" s="36">
        <f t="shared" si="163"/>
        <v>0</v>
      </c>
      <c r="I197" s="37">
        <v>0</v>
      </c>
      <c r="J197" s="37">
        <v>0</v>
      </c>
      <c r="K197" s="36">
        <f t="shared" si="164"/>
        <v>0</v>
      </c>
      <c r="L197" s="37">
        <v>0</v>
      </c>
      <c r="M197" s="37">
        <v>0</v>
      </c>
      <c r="N197" s="36">
        <f t="shared" si="165"/>
        <v>0</v>
      </c>
      <c r="O197" s="37">
        <v>0</v>
      </c>
      <c r="P197" s="37">
        <v>0</v>
      </c>
    </row>
    <row r="198" spans="1:16" ht="105" x14ac:dyDescent="0.25">
      <c r="B198" s="38"/>
      <c r="C198" s="60" t="s">
        <v>190</v>
      </c>
      <c r="D198" s="39" t="s">
        <v>506</v>
      </c>
      <c r="E198" s="40">
        <f t="shared" si="162"/>
        <v>3880</v>
      </c>
      <c r="F198" s="45">
        <v>3880</v>
      </c>
      <c r="G198" s="37">
        <v>0</v>
      </c>
      <c r="H198" s="40">
        <f t="shared" si="163"/>
        <v>4800</v>
      </c>
      <c r="I198" s="45">
        <v>4800</v>
      </c>
      <c r="J198" s="37">
        <v>0</v>
      </c>
      <c r="K198" s="40">
        <f t="shared" si="164"/>
        <v>5050</v>
      </c>
      <c r="L198" s="37">
        <v>5050</v>
      </c>
      <c r="M198" s="37">
        <v>0</v>
      </c>
      <c r="N198" s="40">
        <f t="shared" si="165"/>
        <v>5943</v>
      </c>
      <c r="O198" s="37">
        <v>5943</v>
      </c>
      <c r="P198" s="37">
        <v>0</v>
      </c>
    </row>
    <row r="199" spans="1:16" ht="30" x14ac:dyDescent="0.25">
      <c r="B199" s="38"/>
      <c r="C199" s="60" t="s">
        <v>192</v>
      </c>
      <c r="D199" s="39" t="s">
        <v>202</v>
      </c>
      <c r="E199" s="40">
        <f t="shared" si="162"/>
        <v>4000</v>
      </c>
      <c r="F199" s="45">
        <v>4000</v>
      </c>
      <c r="G199" s="45">
        <v>0</v>
      </c>
      <c r="H199" s="40">
        <f t="shared" si="163"/>
        <v>6000</v>
      </c>
      <c r="I199" s="45">
        <v>6000</v>
      </c>
      <c r="J199" s="45">
        <v>0</v>
      </c>
      <c r="K199" s="40">
        <f t="shared" si="164"/>
        <v>6250</v>
      </c>
      <c r="L199" s="45">
        <v>6250</v>
      </c>
      <c r="M199" s="45">
        <v>0</v>
      </c>
      <c r="N199" s="40">
        <f t="shared" si="165"/>
        <v>6500</v>
      </c>
      <c r="O199" s="45">
        <v>6500</v>
      </c>
      <c r="P199" s="45">
        <v>0</v>
      </c>
    </row>
    <row r="200" spans="1:16" ht="30" x14ac:dyDescent="0.25">
      <c r="B200" s="38"/>
      <c r="C200" s="60" t="s">
        <v>194</v>
      </c>
      <c r="D200" s="39" t="s">
        <v>204</v>
      </c>
      <c r="E200" s="40">
        <f t="shared" si="162"/>
        <v>2450</v>
      </c>
      <c r="F200" s="45">
        <v>2450</v>
      </c>
      <c r="G200" s="45">
        <v>0</v>
      </c>
      <c r="H200" s="40">
        <f t="shared" si="163"/>
        <v>4000</v>
      </c>
      <c r="I200" s="45">
        <v>4000</v>
      </c>
      <c r="J200" s="45">
        <v>0</v>
      </c>
      <c r="K200" s="40">
        <f t="shared" si="164"/>
        <v>4300</v>
      </c>
      <c r="L200" s="45">
        <v>4300</v>
      </c>
      <c r="M200" s="45">
        <v>0</v>
      </c>
      <c r="N200" s="40">
        <f t="shared" si="165"/>
        <v>4600</v>
      </c>
      <c r="O200" s="45">
        <v>4600</v>
      </c>
      <c r="P200" s="45">
        <v>0</v>
      </c>
    </row>
    <row r="201" spans="1:16" ht="45" x14ac:dyDescent="0.25">
      <c r="B201" s="38"/>
      <c r="C201" s="60" t="s">
        <v>196</v>
      </c>
      <c r="D201" s="39" t="s">
        <v>507</v>
      </c>
      <c r="E201" s="40">
        <f t="shared" ref="E201:E230" si="186">SUM(F201:G201)</f>
        <v>2190</v>
      </c>
      <c r="F201" s="45">
        <v>2190</v>
      </c>
      <c r="G201" s="45">
        <v>0</v>
      </c>
      <c r="H201" s="40">
        <f t="shared" ref="H201:H230" si="187">SUM(I201:J201)</f>
        <v>3100</v>
      </c>
      <c r="I201" s="45">
        <v>3100</v>
      </c>
      <c r="J201" s="45">
        <v>0</v>
      </c>
      <c r="K201" s="40">
        <f t="shared" ref="K201:K230" si="188">SUM(L201:M201)</f>
        <v>3100</v>
      </c>
      <c r="L201" s="45">
        <v>3100</v>
      </c>
      <c r="M201" s="45">
        <v>0</v>
      </c>
      <c r="N201" s="40">
        <f t="shared" ref="N201:N230" si="189">SUM(O201:P201)</f>
        <v>3219</v>
      </c>
      <c r="O201" s="45">
        <v>3219</v>
      </c>
      <c r="P201" s="45">
        <v>0</v>
      </c>
    </row>
    <row r="202" spans="1:16" ht="60" x14ac:dyDescent="0.25">
      <c r="A202" s="108"/>
      <c r="B202" s="38"/>
      <c r="C202" s="88" t="s">
        <v>197</v>
      </c>
      <c r="D202" s="87" t="s">
        <v>597</v>
      </c>
      <c r="E202" s="40">
        <f t="shared" si="186"/>
        <v>0</v>
      </c>
      <c r="F202" s="45">
        <v>0</v>
      </c>
      <c r="G202" s="45">
        <v>0</v>
      </c>
      <c r="H202" s="40">
        <f t="shared" si="187"/>
        <v>0</v>
      </c>
      <c r="I202" s="45">
        <v>0</v>
      </c>
      <c r="J202" s="45">
        <v>0</v>
      </c>
      <c r="K202" s="40">
        <f t="shared" si="188"/>
        <v>0</v>
      </c>
      <c r="L202" s="45">
        <v>0</v>
      </c>
      <c r="M202" s="45">
        <v>0</v>
      </c>
      <c r="N202" s="40">
        <f t="shared" si="189"/>
        <v>0</v>
      </c>
      <c r="O202" s="45">
        <v>0</v>
      </c>
      <c r="P202" s="45">
        <v>0</v>
      </c>
    </row>
    <row r="203" spans="1:16" ht="18" x14ac:dyDescent="0.25">
      <c r="B203" s="30" t="s">
        <v>508</v>
      </c>
      <c r="C203" s="31"/>
      <c r="D203" s="53" t="s">
        <v>106</v>
      </c>
      <c r="E203" s="79">
        <f t="shared" si="186"/>
        <v>8000</v>
      </c>
      <c r="F203" s="79">
        <f>SUM(F207:F212)</f>
        <v>8000</v>
      </c>
      <c r="G203" s="79">
        <f>SUM(G207:G212)</f>
        <v>0</v>
      </c>
      <c r="H203" s="79">
        <f t="shared" si="187"/>
        <v>8900</v>
      </c>
      <c r="I203" s="79">
        <f>SUM(I207:I212)</f>
        <v>8900</v>
      </c>
      <c r="J203" s="79">
        <f>SUM(J207:J212)</f>
        <v>0</v>
      </c>
      <c r="K203" s="79">
        <f t="shared" si="188"/>
        <v>9000</v>
      </c>
      <c r="L203" s="79">
        <f>SUM(L207:L212)</f>
        <v>9000</v>
      </c>
      <c r="M203" s="79">
        <f>SUM(M207:M212)</f>
        <v>0</v>
      </c>
      <c r="N203" s="79">
        <f t="shared" si="189"/>
        <v>9150</v>
      </c>
      <c r="O203" s="79">
        <f>SUM(O207:O212)</f>
        <v>9150</v>
      </c>
      <c r="P203" s="79">
        <f>SUM(P207:P212)</f>
        <v>0</v>
      </c>
    </row>
    <row r="204" spans="1:16" ht="18" x14ac:dyDescent="0.25">
      <c r="B204" s="41"/>
      <c r="C204" s="42"/>
      <c r="D204" s="43" t="s">
        <v>151</v>
      </c>
      <c r="E204" s="36">
        <f t="shared" si="186"/>
        <v>0</v>
      </c>
      <c r="F204" s="36">
        <f t="shared" ref="F204:G204" si="190">SUM(F205:F206)</f>
        <v>0</v>
      </c>
      <c r="G204" s="36">
        <f t="shared" si="190"/>
        <v>0</v>
      </c>
      <c r="H204" s="36">
        <f t="shared" si="187"/>
        <v>0</v>
      </c>
      <c r="I204" s="36">
        <f t="shared" ref="I204:J204" si="191">SUM(I205:I206)</f>
        <v>0</v>
      </c>
      <c r="J204" s="36">
        <f t="shared" si="191"/>
        <v>0</v>
      </c>
      <c r="K204" s="36">
        <f t="shared" si="188"/>
        <v>0</v>
      </c>
      <c r="L204" s="36">
        <f t="shared" ref="L204:M204" si="192">SUM(L205:L206)</f>
        <v>0</v>
      </c>
      <c r="M204" s="36">
        <f t="shared" si="192"/>
        <v>0</v>
      </c>
      <c r="N204" s="36">
        <f t="shared" si="189"/>
        <v>0</v>
      </c>
      <c r="O204" s="36">
        <f t="shared" ref="O204:P204" si="193">SUM(O205:O206)</f>
        <v>0</v>
      </c>
      <c r="P204" s="36">
        <f t="shared" si="193"/>
        <v>0</v>
      </c>
    </row>
    <row r="205" spans="1:16" ht="18" x14ac:dyDescent="0.25">
      <c r="B205" s="41"/>
      <c r="C205" s="42"/>
      <c r="D205" s="44" t="s">
        <v>335</v>
      </c>
      <c r="E205" s="37">
        <f t="shared" si="186"/>
        <v>0</v>
      </c>
      <c r="F205" s="37">
        <v>0</v>
      </c>
      <c r="G205" s="37">
        <v>0</v>
      </c>
      <c r="H205" s="37">
        <f t="shared" si="187"/>
        <v>0</v>
      </c>
      <c r="I205" s="37">
        <v>0</v>
      </c>
      <c r="J205" s="37">
        <v>0</v>
      </c>
      <c r="K205" s="37">
        <f t="shared" si="188"/>
        <v>0</v>
      </c>
      <c r="L205" s="37">
        <v>0</v>
      </c>
      <c r="M205" s="37">
        <v>0</v>
      </c>
      <c r="N205" s="37">
        <f t="shared" si="189"/>
        <v>0</v>
      </c>
      <c r="O205" s="37">
        <v>0</v>
      </c>
      <c r="P205" s="37">
        <v>0</v>
      </c>
    </row>
    <row r="206" spans="1:16" ht="18" x14ac:dyDescent="0.25">
      <c r="B206" s="41"/>
      <c r="C206" s="42"/>
      <c r="D206" s="44" t="s">
        <v>155</v>
      </c>
      <c r="E206" s="36">
        <f t="shared" si="186"/>
        <v>0</v>
      </c>
      <c r="F206" s="37">
        <v>0</v>
      </c>
      <c r="G206" s="37">
        <v>0</v>
      </c>
      <c r="H206" s="36">
        <f t="shared" si="187"/>
        <v>0</v>
      </c>
      <c r="I206" s="37">
        <v>0</v>
      </c>
      <c r="J206" s="37">
        <v>0</v>
      </c>
      <c r="K206" s="36">
        <f t="shared" si="188"/>
        <v>0</v>
      </c>
      <c r="L206" s="37">
        <v>0</v>
      </c>
      <c r="M206" s="37">
        <v>0</v>
      </c>
      <c r="N206" s="36">
        <f t="shared" si="189"/>
        <v>0</v>
      </c>
      <c r="O206" s="37">
        <v>0</v>
      </c>
      <c r="P206" s="37">
        <v>0</v>
      </c>
    </row>
    <row r="207" spans="1:16" ht="45" x14ac:dyDescent="0.25">
      <c r="B207" s="38"/>
      <c r="C207" s="60" t="s">
        <v>200</v>
      </c>
      <c r="D207" s="39" t="s">
        <v>350</v>
      </c>
      <c r="E207" s="40">
        <f t="shared" si="186"/>
        <v>6113</v>
      </c>
      <c r="F207" s="45">
        <v>6113</v>
      </c>
      <c r="G207" s="45">
        <v>0</v>
      </c>
      <c r="H207" s="40">
        <f t="shared" si="187"/>
        <v>6905</v>
      </c>
      <c r="I207" s="45">
        <v>6905</v>
      </c>
      <c r="J207" s="45">
        <v>0</v>
      </c>
      <c r="K207" s="40">
        <f t="shared" si="188"/>
        <v>6995</v>
      </c>
      <c r="L207" s="45">
        <f>7500-505</f>
        <v>6995</v>
      </c>
      <c r="M207" s="45">
        <v>0</v>
      </c>
      <c r="N207" s="40">
        <f t="shared" si="189"/>
        <v>6995</v>
      </c>
      <c r="O207" s="45">
        <v>6995</v>
      </c>
      <c r="P207" s="45">
        <v>0</v>
      </c>
    </row>
    <row r="208" spans="1:16" ht="29.25" customHeight="1" x14ac:dyDescent="0.25">
      <c r="B208" s="38"/>
      <c r="C208" s="60" t="s">
        <v>201</v>
      </c>
      <c r="D208" s="39" t="s">
        <v>209</v>
      </c>
      <c r="E208" s="40">
        <f t="shared" si="186"/>
        <v>413</v>
      </c>
      <c r="F208" s="45">
        <v>413</v>
      </c>
      <c r="G208" s="45">
        <v>0</v>
      </c>
      <c r="H208" s="40">
        <f t="shared" si="187"/>
        <v>415</v>
      </c>
      <c r="I208" s="45">
        <v>415</v>
      </c>
      <c r="J208" s="45">
        <v>0</v>
      </c>
      <c r="K208" s="40">
        <f t="shared" si="188"/>
        <v>415</v>
      </c>
      <c r="L208" s="45">
        <v>415</v>
      </c>
      <c r="M208" s="45">
        <v>0</v>
      </c>
      <c r="N208" s="40">
        <f t="shared" si="189"/>
        <v>415</v>
      </c>
      <c r="O208" s="45">
        <v>415</v>
      </c>
      <c r="P208" s="45">
        <v>0</v>
      </c>
    </row>
    <row r="209" spans="2:16" ht="75" x14ac:dyDescent="0.25">
      <c r="B209" s="38"/>
      <c r="C209" s="60" t="s">
        <v>203</v>
      </c>
      <c r="D209" s="39" t="s">
        <v>509</v>
      </c>
      <c r="E209" s="40">
        <f t="shared" si="186"/>
        <v>374</v>
      </c>
      <c r="F209" s="45">
        <v>374</v>
      </c>
      <c r="G209" s="45">
        <v>0</v>
      </c>
      <c r="H209" s="40">
        <f t="shared" si="187"/>
        <v>380</v>
      </c>
      <c r="I209" s="45">
        <v>380</v>
      </c>
      <c r="J209" s="45">
        <v>0</v>
      </c>
      <c r="K209" s="40">
        <f t="shared" si="188"/>
        <v>380</v>
      </c>
      <c r="L209" s="45">
        <v>380</v>
      </c>
      <c r="M209" s="45">
        <v>0</v>
      </c>
      <c r="N209" s="40">
        <f t="shared" si="189"/>
        <v>380</v>
      </c>
      <c r="O209" s="45">
        <v>380</v>
      </c>
      <c r="P209" s="45">
        <v>0</v>
      </c>
    </row>
    <row r="210" spans="2:16" ht="45" x14ac:dyDescent="0.25">
      <c r="B210" s="38"/>
      <c r="C210" s="60" t="s">
        <v>205</v>
      </c>
      <c r="D210" s="39" t="s">
        <v>213</v>
      </c>
      <c r="E210" s="40">
        <f t="shared" si="186"/>
        <v>800</v>
      </c>
      <c r="F210" s="45">
        <v>800</v>
      </c>
      <c r="G210" s="45">
        <v>0</v>
      </c>
      <c r="H210" s="40">
        <f t="shared" si="187"/>
        <v>800</v>
      </c>
      <c r="I210" s="45">
        <v>800</v>
      </c>
      <c r="J210" s="45">
        <v>0</v>
      </c>
      <c r="K210" s="40">
        <f t="shared" si="188"/>
        <v>800</v>
      </c>
      <c r="L210" s="45">
        <v>800</v>
      </c>
      <c r="M210" s="45">
        <v>0</v>
      </c>
      <c r="N210" s="40">
        <f t="shared" si="189"/>
        <v>900</v>
      </c>
      <c r="O210" s="45">
        <v>900</v>
      </c>
      <c r="P210" s="45">
        <v>0</v>
      </c>
    </row>
    <row r="211" spans="2:16" x14ac:dyDescent="0.25">
      <c r="B211" s="38"/>
      <c r="C211" s="60" t="s">
        <v>401</v>
      </c>
      <c r="D211" s="39" t="s">
        <v>215</v>
      </c>
      <c r="E211" s="40">
        <f t="shared" si="186"/>
        <v>100</v>
      </c>
      <c r="F211" s="45">
        <v>100</v>
      </c>
      <c r="G211" s="45">
        <v>0</v>
      </c>
      <c r="H211" s="40">
        <f t="shared" si="187"/>
        <v>120</v>
      </c>
      <c r="I211" s="45">
        <v>120</v>
      </c>
      <c r="J211" s="45">
        <v>0</v>
      </c>
      <c r="K211" s="40">
        <f t="shared" si="188"/>
        <v>130</v>
      </c>
      <c r="L211" s="45">
        <v>130</v>
      </c>
      <c r="M211" s="45">
        <v>0</v>
      </c>
      <c r="N211" s="40">
        <f t="shared" si="189"/>
        <v>180</v>
      </c>
      <c r="O211" s="45">
        <v>180</v>
      </c>
      <c r="P211" s="45">
        <v>0</v>
      </c>
    </row>
    <row r="212" spans="2:16" ht="120" x14ac:dyDescent="0.25">
      <c r="B212" s="38"/>
      <c r="C212" s="60" t="s">
        <v>402</v>
      </c>
      <c r="D212" s="39" t="s">
        <v>510</v>
      </c>
      <c r="E212" s="40">
        <f t="shared" si="186"/>
        <v>200</v>
      </c>
      <c r="F212" s="45">
        <v>200</v>
      </c>
      <c r="G212" s="45">
        <v>0</v>
      </c>
      <c r="H212" s="40">
        <f t="shared" si="187"/>
        <v>280</v>
      </c>
      <c r="I212" s="45">
        <v>280</v>
      </c>
      <c r="J212" s="45">
        <v>0</v>
      </c>
      <c r="K212" s="40">
        <f t="shared" si="188"/>
        <v>280</v>
      </c>
      <c r="L212" s="45">
        <v>280</v>
      </c>
      <c r="M212" s="45">
        <v>0</v>
      </c>
      <c r="N212" s="40">
        <f t="shared" si="189"/>
        <v>280</v>
      </c>
      <c r="O212" s="45">
        <v>280</v>
      </c>
      <c r="P212" s="45">
        <v>0</v>
      </c>
    </row>
    <row r="213" spans="2:16" ht="36" x14ac:dyDescent="0.25">
      <c r="B213" s="30" t="s">
        <v>511</v>
      </c>
      <c r="C213" s="31"/>
      <c r="D213" s="53" t="s">
        <v>109</v>
      </c>
      <c r="E213" s="79">
        <f t="shared" si="186"/>
        <v>11392</v>
      </c>
      <c r="F213" s="79">
        <f>SUM(F217:F223)</f>
        <v>11392</v>
      </c>
      <c r="G213" s="79">
        <f>SUM(G217:G223)</f>
        <v>0</v>
      </c>
      <c r="H213" s="79">
        <f t="shared" si="187"/>
        <v>15402</v>
      </c>
      <c r="I213" s="79">
        <f>SUM(I217:I223)</f>
        <v>15402</v>
      </c>
      <c r="J213" s="79">
        <f>SUM(J217:J223)</f>
        <v>0</v>
      </c>
      <c r="K213" s="79">
        <f t="shared" si="188"/>
        <v>15402</v>
      </c>
      <c r="L213" s="79">
        <f>SUM(L217:L223)</f>
        <v>15402</v>
      </c>
      <c r="M213" s="79">
        <f>SUM(M217:M223)</f>
        <v>0</v>
      </c>
      <c r="N213" s="79">
        <f t="shared" si="189"/>
        <v>15962</v>
      </c>
      <c r="O213" s="79">
        <f>SUM(O217:O223)</f>
        <v>15962</v>
      </c>
      <c r="P213" s="79">
        <f>SUM(P217:P223)</f>
        <v>0</v>
      </c>
    </row>
    <row r="214" spans="2:16" ht="18" x14ac:dyDescent="0.25">
      <c r="B214" s="41"/>
      <c r="C214" s="42"/>
      <c r="D214" s="43" t="s">
        <v>151</v>
      </c>
      <c r="E214" s="36">
        <f t="shared" si="186"/>
        <v>0</v>
      </c>
      <c r="F214" s="36">
        <f t="shared" ref="F214:G214" si="194">SUM(F215:F216)</f>
        <v>0</v>
      </c>
      <c r="G214" s="36">
        <f t="shared" si="194"/>
        <v>0</v>
      </c>
      <c r="H214" s="36">
        <f t="shared" si="187"/>
        <v>0</v>
      </c>
      <c r="I214" s="36">
        <f t="shared" ref="I214:J214" si="195">SUM(I215:I216)</f>
        <v>0</v>
      </c>
      <c r="J214" s="36">
        <f t="shared" si="195"/>
        <v>0</v>
      </c>
      <c r="K214" s="36">
        <f t="shared" si="188"/>
        <v>0</v>
      </c>
      <c r="L214" s="36">
        <f t="shared" ref="L214:M214" si="196">SUM(L215:L216)</f>
        <v>0</v>
      </c>
      <c r="M214" s="36">
        <f t="shared" si="196"/>
        <v>0</v>
      </c>
      <c r="N214" s="36">
        <f t="shared" si="189"/>
        <v>0</v>
      </c>
      <c r="O214" s="36">
        <f t="shared" ref="O214:P214" si="197">SUM(O215:O216)</f>
        <v>0</v>
      </c>
      <c r="P214" s="36">
        <f t="shared" si="197"/>
        <v>0</v>
      </c>
    </row>
    <row r="215" spans="2:16" ht="18" x14ac:dyDescent="0.25">
      <c r="B215" s="41"/>
      <c r="C215" s="42"/>
      <c r="D215" s="44" t="s">
        <v>335</v>
      </c>
      <c r="E215" s="37">
        <f t="shared" si="186"/>
        <v>0</v>
      </c>
      <c r="F215" s="37">
        <v>0</v>
      </c>
      <c r="G215" s="37">
        <v>0</v>
      </c>
      <c r="H215" s="37">
        <f t="shared" si="187"/>
        <v>0</v>
      </c>
      <c r="I215" s="37">
        <v>0</v>
      </c>
      <c r="J215" s="37">
        <v>0</v>
      </c>
      <c r="K215" s="37">
        <f t="shared" si="188"/>
        <v>0</v>
      </c>
      <c r="L215" s="37">
        <v>0</v>
      </c>
      <c r="M215" s="37">
        <v>0</v>
      </c>
      <c r="N215" s="37">
        <f t="shared" si="189"/>
        <v>0</v>
      </c>
      <c r="O215" s="37">
        <v>0</v>
      </c>
      <c r="P215" s="37">
        <v>0</v>
      </c>
    </row>
    <row r="216" spans="2:16" ht="18" x14ac:dyDescent="0.25">
      <c r="B216" s="41"/>
      <c r="C216" s="42"/>
      <c r="D216" s="44" t="s">
        <v>155</v>
      </c>
      <c r="E216" s="36">
        <f t="shared" si="186"/>
        <v>0</v>
      </c>
      <c r="F216" s="37">
        <v>0</v>
      </c>
      <c r="G216" s="37">
        <v>0</v>
      </c>
      <c r="H216" s="36">
        <f t="shared" si="187"/>
        <v>0</v>
      </c>
      <c r="I216" s="37">
        <v>0</v>
      </c>
      <c r="J216" s="37">
        <v>0</v>
      </c>
      <c r="K216" s="36">
        <f t="shared" si="188"/>
        <v>0</v>
      </c>
      <c r="L216" s="37">
        <v>0</v>
      </c>
      <c r="M216" s="37">
        <v>0</v>
      </c>
      <c r="N216" s="36">
        <f t="shared" si="189"/>
        <v>0</v>
      </c>
      <c r="O216" s="37">
        <v>0</v>
      </c>
      <c r="P216" s="37">
        <v>0</v>
      </c>
    </row>
    <row r="217" spans="2:16" ht="75" x14ac:dyDescent="0.25">
      <c r="B217" s="38"/>
      <c r="C217" s="60" t="s">
        <v>513</v>
      </c>
      <c r="D217" s="39" t="s">
        <v>512</v>
      </c>
      <c r="E217" s="40">
        <f t="shared" si="186"/>
        <v>2882</v>
      </c>
      <c r="F217" s="45">
        <v>2882</v>
      </c>
      <c r="G217" s="45">
        <v>0</v>
      </c>
      <c r="H217" s="40">
        <f t="shared" si="187"/>
        <v>3100</v>
      </c>
      <c r="I217" s="45">
        <v>3100</v>
      </c>
      <c r="J217" s="45">
        <v>0</v>
      </c>
      <c r="K217" s="40">
        <f t="shared" si="188"/>
        <v>3100</v>
      </c>
      <c r="L217" s="45">
        <v>3100</v>
      </c>
      <c r="M217" s="45">
        <v>0</v>
      </c>
      <c r="N217" s="40">
        <f t="shared" si="189"/>
        <v>3520</v>
      </c>
      <c r="O217" s="45">
        <v>3520</v>
      </c>
      <c r="P217" s="45">
        <v>0</v>
      </c>
    </row>
    <row r="218" spans="2:16" ht="90" x14ac:dyDescent="0.25">
      <c r="B218" s="38"/>
      <c r="C218" s="60" t="s">
        <v>514</v>
      </c>
      <c r="D218" s="39" t="s">
        <v>352</v>
      </c>
      <c r="E218" s="40">
        <f t="shared" si="186"/>
        <v>6700</v>
      </c>
      <c r="F218" s="45">
        <v>6700</v>
      </c>
      <c r="G218" s="45">
        <v>0</v>
      </c>
      <c r="H218" s="40">
        <f t="shared" si="187"/>
        <v>10144</v>
      </c>
      <c r="I218" s="45">
        <f>10648.3-504.3</f>
        <v>10144</v>
      </c>
      <c r="J218" s="45">
        <v>0</v>
      </c>
      <c r="K218" s="40">
        <f t="shared" si="188"/>
        <v>10144</v>
      </c>
      <c r="L218" s="45">
        <f>10648.3-504.3</f>
        <v>10144</v>
      </c>
      <c r="M218" s="45">
        <v>0</v>
      </c>
      <c r="N218" s="40">
        <f t="shared" si="189"/>
        <v>10144</v>
      </c>
      <c r="O218" s="45">
        <v>10144</v>
      </c>
      <c r="P218" s="45">
        <v>0</v>
      </c>
    </row>
    <row r="219" spans="2:16" ht="60.75" customHeight="1" x14ac:dyDescent="0.25">
      <c r="B219" s="38"/>
      <c r="C219" s="60" t="s">
        <v>515</v>
      </c>
      <c r="D219" s="39" t="s">
        <v>354</v>
      </c>
      <c r="E219" s="40">
        <f t="shared" si="186"/>
        <v>300</v>
      </c>
      <c r="F219" s="45">
        <v>300</v>
      </c>
      <c r="G219" s="45">
        <v>0</v>
      </c>
      <c r="H219" s="40">
        <f t="shared" si="187"/>
        <v>300</v>
      </c>
      <c r="I219" s="45">
        <v>300</v>
      </c>
      <c r="J219" s="45">
        <v>0</v>
      </c>
      <c r="K219" s="40">
        <f t="shared" si="188"/>
        <v>300</v>
      </c>
      <c r="L219" s="45">
        <v>300</v>
      </c>
      <c r="M219" s="45">
        <v>0</v>
      </c>
      <c r="N219" s="40">
        <f t="shared" si="189"/>
        <v>300</v>
      </c>
      <c r="O219" s="45">
        <v>300</v>
      </c>
      <c r="P219" s="45">
        <v>0</v>
      </c>
    </row>
    <row r="220" spans="2:16" ht="30" x14ac:dyDescent="0.25">
      <c r="B220" s="38"/>
      <c r="C220" s="60" t="s">
        <v>516</v>
      </c>
      <c r="D220" s="39" t="s">
        <v>220</v>
      </c>
      <c r="E220" s="40">
        <f t="shared" si="186"/>
        <v>1054</v>
      </c>
      <c r="F220" s="45">
        <v>1054</v>
      </c>
      <c r="G220" s="45">
        <v>0</v>
      </c>
      <c r="H220" s="40">
        <f t="shared" si="187"/>
        <v>1402</v>
      </c>
      <c r="I220" s="45">
        <v>1402</v>
      </c>
      <c r="J220" s="45">
        <v>0</v>
      </c>
      <c r="K220" s="40">
        <f t="shared" si="188"/>
        <v>1402</v>
      </c>
      <c r="L220" s="45">
        <v>1402</v>
      </c>
      <c r="M220" s="45">
        <v>0</v>
      </c>
      <c r="N220" s="40">
        <f t="shared" si="189"/>
        <v>1542</v>
      </c>
      <c r="O220" s="45">
        <v>1542</v>
      </c>
      <c r="P220" s="45">
        <v>0</v>
      </c>
    </row>
    <row r="221" spans="2:16" ht="30" x14ac:dyDescent="0.25">
      <c r="B221" s="38"/>
      <c r="C221" s="60" t="s">
        <v>517</v>
      </c>
      <c r="D221" s="39" t="s">
        <v>222</v>
      </c>
      <c r="E221" s="40">
        <f t="shared" si="186"/>
        <v>36</v>
      </c>
      <c r="F221" s="45">
        <v>36</v>
      </c>
      <c r="G221" s="45">
        <v>0</v>
      </c>
      <c r="H221" s="40">
        <f t="shared" si="187"/>
        <v>36</v>
      </c>
      <c r="I221" s="45">
        <v>36</v>
      </c>
      <c r="J221" s="45">
        <v>0</v>
      </c>
      <c r="K221" s="40">
        <f t="shared" si="188"/>
        <v>36</v>
      </c>
      <c r="L221" s="45">
        <v>36</v>
      </c>
      <c r="M221" s="45">
        <v>0</v>
      </c>
      <c r="N221" s="40">
        <f t="shared" si="189"/>
        <v>36</v>
      </c>
      <c r="O221" s="45">
        <v>36</v>
      </c>
      <c r="P221" s="45">
        <v>0</v>
      </c>
    </row>
    <row r="222" spans="2:16" x14ac:dyDescent="0.25">
      <c r="B222" s="38"/>
      <c r="C222" s="60" t="s">
        <v>518</v>
      </c>
      <c r="D222" s="39" t="s">
        <v>224</v>
      </c>
      <c r="E222" s="40">
        <f t="shared" si="186"/>
        <v>120</v>
      </c>
      <c r="F222" s="45">
        <v>120</v>
      </c>
      <c r="G222" s="45">
        <v>0</v>
      </c>
      <c r="H222" s="40">
        <f t="shared" si="187"/>
        <v>120</v>
      </c>
      <c r="I222" s="45">
        <v>120</v>
      </c>
      <c r="J222" s="45">
        <v>0</v>
      </c>
      <c r="K222" s="40">
        <f t="shared" si="188"/>
        <v>120</v>
      </c>
      <c r="L222" s="45">
        <v>120</v>
      </c>
      <c r="M222" s="45">
        <v>0</v>
      </c>
      <c r="N222" s="40">
        <f t="shared" si="189"/>
        <v>120</v>
      </c>
      <c r="O222" s="45">
        <v>120</v>
      </c>
      <c r="P222" s="45">
        <v>0</v>
      </c>
    </row>
    <row r="223" spans="2:16" ht="45" x14ac:dyDescent="0.25">
      <c r="B223" s="38"/>
      <c r="C223" s="60" t="s">
        <v>519</v>
      </c>
      <c r="D223" s="39" t="s">
        <v>226</v>
      </c>
      <c r="E223" s="40">
        <f t="shared" si="186"/>
        <v>300</v>
      </c>
      <c r="F223" s="45">
        <v>300</v>
      </c>
      <c r="G223" s="45">
        <v>0</v>
      </c>
      <c r="H223" s="40">
        <f t="shared" si="187"/>
        <v>300</v>
      </c>
      <c r="I223" s="45">
        <v>300</v>
      </c>
      <c r="J223" s="45">
        <v>0</v>
      </c>
      <c r="K223" s="40">
        <f t="shared" si="188"/>
        <v>300</v>
      </c>
      <c r="L223" s="45">
        <v>300</v>
      </c>
      <c r="M223" s="45">
        <v>0</v>
      </c>
      <c r="N223" s="40">
        <f t="shared" si="189"/>
        <v>300</v>
      </c>
      <c r="O223" s="45">
        <v>300</v>
      </c>
      <c r="P223" s="45">
        <v>0</v>
      </c>
    </row>
    <row r="224" spans="2:16" ht="18" x14ac:dyDescent="0.25">
      <c r="B224" s="30" t="s">
        <v>520</v>
      </c>
      <c r="C224" s="31"/>
      <c r="D224" s="53" t="s">
        <v>110</v>
      </c>
      <c r="E224" s="79">
        <f t="shared" si="186"/>
        <v>2100</v>
      </c>
      <c r="F224" s="79">
        <f>F228+F229+F230+F231+F232+F233+F234+F235+F236</f>
        <v>2100</v>
      </c>
      <c r="G224" s="79">
        <f t="shared" ref="G224:J224" si="198">SUM(G228:G235)</f>
        <v>0</v>
      </c>
      <c r="H224" s="79">
        <f t="shared" si="187"/>
        <v>2100</v>
      </c>
      <c r="I224" s="79">
        <f>I228+I229+I230+I231+I232+I233+I234+I235+I236</f>
        <v>2100</v>
      </c>
      <c r="J224" s="79">
        <f t="shared" si="198"/>
        <v>0</v>
      </c>
      <c r="K224" s="79">
        <f t="shared" si="188"/>
        <v>2100</v>
      </c>
      <c r="L224" s="79">
        <f>L228+L229+L230+L231+L232+L233+L234+L235+L236</f>
        <v>2100</v>
      </c>
      <c r="M224" s="79">
        <f t="shared" ref="M224" si="199">SUM(M228:M235)</f>
        <v>0</v>
      </c>
      <c r="N224" s="79">
        <f t="shared" si="189"/>
        <v>2750</v>
      </c>
      <c r="O224" s="79">
        <f>O228+O229+O230+O231+O232+O233+O234+O235+O236</f>
        <v>2750</v>
      </c>
      <c r="P224" s="79">
        <f t="shared" ref="P224" si="200">SUM(P228:P235)</f>
        <v>0</v>
      </c>
    </row>
    <row r="225" spans="2:16" ht="18" x14ac:dyDescent="0.25">
      <c r="B225" s="41"/>
      <c r="C225" s="42"/>
      <c r="D225" s="43" t="s">
        <v>151</v>
      </c>
      <c r="E225" s="36">
        <f t="shared" si="186"/>
        <v>0</v>
      </c>
      <c r="F225" s="36">
        <f t="shared" ref="F225:G225" si="201">SUM(F226:F227)</f>
        <v>0</v>
      </c>
      <c r="G225" s="36">
        <f t="shared" si="201"/>
        <v>0</v>
      </c>
      <c r="H225" s="36">
        <f t="shared" si="187"/>
        <v>0</v>
      </c>
      <c r="I225" s="36">
        <f t="shared" ref="I225:J225" si="202">SUM(I226:I227)</f>
        <v>0</v>
      </c>
      <c r="J225" s="36">
        <f t="shared" si="202"/>
        <v>0</v>
      </c>
      <c r="K225" s="36">
        <f t="shared" si="188"/>
        <v>0</v>
      </c>
      <c r="L225" s="36">
        <f t="shared" ref="L225:M225" si="203">SUM(L226:L227)</f>
        <v>0</v>
      </c>
      <c r="M225" s="36">
        <f t="shared" si="203"/>
        <v>0</v>
      </c>
      <c r="N225" s="36">
        <f t="shared" si="189"/>
        <v>0</v>
      </c>
      <c r="O225" s="36">
        <f t="shared" ref="O225:P225" si="204">SUM(O226:O227)</f>
        <v>0</v>
      </c>
      <c r="P225" s="36">
        <f t="shared" si="204"/>
        <v>0</v>
      </c>
    </row>
    <row r="226" spans="2:16" ht="18" x14ac:dyDescent="0.25">
      <c r="B226" s="41"/>
      <c r="C226" s="42"/>
      <c r="D226" s="44" t="s">
        <v>335</v>
      </c>
      <c r="E226" s="37">
        <f t="shared" si="186"/>
        <v>0</v>
      </c>
      <c r="F226" s="37">
        <v>0</v>
      </c>
      <c r="G226" s="37">
        <v>0</v>
      </c>
      <c r="H226" s="37">
        <f t="shared" si="187"/>
        <v>0</v>
      </c>
      <c r="I226" s="37">
        <v>0</v>
      </c>
      <c r="J226" s="37">
        <v>0</v>
      </c>
      <c r="K226" s="37">
        <f t="shared" si="188"/>
        <v>0</v>
      </c>
      <c r="L226" s="37">
        <v>0</v>
      </c>
      <c r="M226" s="37">
        <v>0</v>
      </c>
      <c r="N226" s="37">
        <f t="shared" si="189"/>
        <v>0</v>
      </c>
      <c r="O226" s="37">
        <v>0</v>
      </c>
      <c r="P226" s="37">
        <v>0</v>
      </c>
    </row>
    <row r="227" spans="2:16" ht="18" x14ac:dyDescent="0.25">
      <c r="B227" s="41"/>
      <c r="C227" s="42"/>
      <c r="D227" s="44" t="s">
        <v>155</v>
      </c>
      <c r="E227" s="36">
        <f t="shared" si="186"/>
        <v>0</v>
      </c>
      <c r="F227" s="37">
        <v>0</v>
      </c>
      <c r="G227" s="37">
        <v>0</v>
      </c>
      <c r="H227" s="36">
        <f t="shared" si="187"/>
        <v>0</v>
      </c>
      <c r="I227" s="37">
        <v>0</v>
      </c>
      <c r="J227" s="37">
        <v>0</v>
      </c>
      <c r="K227" s="36">
        <f t="shared" si="188"/>
        <v>0</v>
      </c>
      <c r="L227" s="37">
        <v>0</v>
      </c>
      <c r="M227" s="37">
        <v>0</v>
      </c>
      <c r="N227" s="36">
        <f t="shared" si="189"/>
        <v>0</v>
      </c>
      <c r="O227" s="37">
        <v>0</v>
      </c>
      <c r="P227" s="37">
        <v>0</v>
      </c>
    </row>
    <row r="228" spans="2:16" x14ac:dyDescent="0.25">
      <c r="B228" s="38"/>
      <c r="C228" s="60" t="s">
        <v>216</v>
      </c>
      <c r="D228" s="39" t="s">
        <v>228</v>
      </c>
      <c r="E228" s="40">
        <f t="shared" si="186"/>
        <v>900</v>
      </c>
      <c r="F228" s="45">
        <v>900</v>
      </c>
      <c r="G228" s="45">
        <v>0</v>
      </c>
      <c r="H228" s="40">
        <f t="shared" si="187"/>
        <v>900</v>
      </c>
      <c r="I228" s="45">
        <v>900</v>
      </c>
      <c r="J228" s="45">
        <v>0</v>
      </c>
      <c r="K228" s="40">
        <f t="shared" si="188"/>
        <v>900</v>
      </c>
      <c r="L228" s="45">
        <v>900</v>
      </c>
      <c r="M228" s="45">
        <v>0</v>
      </c>
      <c r="N228" s="40">
        <f t="shared" si="189"/>
        <v>1200</v>
      </c>
      <c r="O228" s="45">
        <v>1200</v>
      </c>
      <c r="P228" s="45">
        <v>0</v>
      </c>
    </row>
    <row r="229" spans="2:16" ht="30" x14ac:dyDescent="0.25">
      <c r="B229" s="38"/>
      <c r="C229" s="60" t="s">
        <v>218</v>
      </c>
      <c r="D229" s="39" t="s">
        <v>329</v>
      </c>
      <c r="E229" s="40">
        <f t="shared" si="186"/>
        <v>90</v>
      </c>
      <c r="F229" s="45">
        <v>90</v>
      </c>
      <c r="G229" s="45">
        <v>0</v>
      </c>
      <c r="H229" s="40">
        <f t="shared" si="187"/>
        <v>90</v>
      </c>
      <c r="I229" s="45">
        <v>90</v>
      </c>
      <c r="J229" s="45">
        <v>0</v>
      </c>
      <c r="K229" s="40">
        <f t="shared" si="188"/>
        <v>90</v>
      </c>
      <c r="L229" s="45">
        <v>90</v>
      </c>
      <c r="M229" s="45">
        <v>0</v>
      </c>
      <c r="N229" s="40">
        <f t="shared" si="189"/>
        <v>120</v>
      </c>
      <c r="O229" s="45">
        <v>120</v>
      </c>
      <c r="P229" s="45">
        <v>0</v>
      </c>
    </row>
    <row r="230" spans="2:16" x14ac:dyDescent="0.25">
      <c r="B230" s="38"/>
      <c r="C230" s="60" t="s">
        <v>219</v>
      </c>
      <c r="D230" s="39" t="s">
        <v>330</v>
      </c>
      <c r="E230" s="40">
        <f t="shared" si="186"/>
        <v>90</v>
      </c>
      <c r="F230" s="45">
        <v>90</v>
      </c>
      <c r="G230" s="45">
        <v>0</v>
      </c>
      <c r="H230" s="40">
        <f t="shared" si="187"/>
        <v>90</v>
      </c>
      <c r="I230" s="45">
        <v>90</v>
      </c>
      <c r="J230" s="45">
        <v>0</v>
      </c>
      <c r="K230" s="40">
        <f t="shared" si="188"/>
        <v>90</v>
      </c>
      <c r="L230" s="45">
        <v>90</v>
      </c>
      <c r="M230" s="45">
        <v>0</v>
      </c>
      <c r="N230" s="40">
        <f t="shared" si="189"/>
        <v>120</v>
      </c>
      <c r="O230" s="45">
        <v>120</v>
      </c>
      <c r="P230" s="45">
        <v>0</v>
      </c>
    </row>
    <row r="231" spans="2:16" x14ac:dyDescent="0.25">
      <c r="B231" s="38"/>
      <c r="C231" s="60" t="s">
        <v>221</v>
      </c>
      <c r="D231" s="39" t="s">
        <v>231</v>
      </c>
      <c r="E231" s="40">
        <f t="shared" ref="E231:E233" si="205">SUM(F231:G231)</f>
        <v>100</v>
      </c>
      <c r="F231" s="45">
        <v>100</v>
      </c>
      <c r="G231" s="45">
        <v>0</v>
      </c>
      <c r="H231" s="40">
        <f t="shared" ref="H231:H233" si="206">SUM(I231:J231)</f>
        <v>100</v>
      </c>
      <c r="I231" s="45">
        <v>100</v>
      </c>
      <c r="J231" s="45">
        <v>0</v>
      </c>
      <c r="K231" s="40">
        <f t="shared" ref="K231:K233" si="207">SUM(L231:M231)</f>
        <v>100</v>
      </c>
      <c r="L231" s="45">
        <v>100</v>
      </c>
      <c r="M231" s="45">
        <v>0</v>
      </c>
      <c r="N231" s="40">
        <f t="shared" ref="N231:N233" si="208">SUM(O231:P231)</f>
        <v>135</v>
      </c>
      <c r="O231" s="45">
        <v>135</v>
      </c>
      <c r="P231" s="45">
        <v>0</v>
      </c>
    </row>
    <row r="232" spans="2:16" ht="30" x14ac:dyDescent="0.25">
      <c r="B232" s="38"/>
      <c r="C232" s="60" t="s">
        <v>223</v>
      </c>
      <c r="D232" s="39" t="s">
        <v>233</v>
      </c>
      <c r="E232" s="40">
        <f t="shared" si="205"/>
        <v>250</v>
      </c>
      <c r="F232" s="45">
        <v>250</v>
      </c>
      <c r="G232" s="45">
        <v>0</v>
      </c>
      <c r="H232" s="40">
        <f t="shared" si="206"/>
        <v>250</v>
      </c>
      <c r="I232" s="45">
        <v>250</v>
      </c>
      <c r="J232" s="45">
        <v>0</v>
      </c>
      <c r="K232" s="40">
        <f t="shared" si="207"/>
        <v>250</v>
      </c>
      <c r="L232" s="45">
        <v>250</v>
      </c>
      <c r="M232" s="45">
        <v>0</v>
      </c>
      <c r="N232" s="40">
        <f t="shared" si="208"/>
        <v>335</v>
      </c>
      <c r="O232" s="45">
        <v>335</v>
      </c>
      <c r="P232" s="45">
        <v>0</v>
      </c>
    </row>
    <row r="233" spans="2:16" x14ac:dyDescent="0.25">
      <c r="B233" s="38"/>
      <c r="C233" s="60" t="s">
        <v>225</v>
      </c>
      <c r="D233" s="39" t="s">
        <v>521</v>
      </c>
      <c r="E233" s="40">
        <f t="shared" si="205"/>
        <v>140</v>
      </c>
      <c r="F233" s="45">
        <v>140</v>
      </c>
      <c r="G233" s="45">
        <v>0</v>
      </c>
      <c r="H233" s="40">
        <f t="shared" si="206"/>
        <v>140</v>
      </c>
      <c r="I233" s="45">
        <v>140</v>
      </c>
      <c r="J233" s="45">
        <v>0</v>
      </c>
      <c r="K233" s="40">
        <f t="shared" si="207"/>
        <v>140</v>
      </c>
      <c r="L233" s="45">
        <v>140</v>
      </c>
      <c r="M233" s="45">
        <v>0</v>
      </c>
      <c r="N233" s="40">
        <f t="shared" si="208"/>
        <v>190</v>
      </c>
      <c r="O233" s="45">
        <v>190</v>
      </c>
      <c r="P233" s="45">
        <v>0</v>
      </c>
    </row>
    <row r="234" spans="2:16" ht="30" x14ac:dyDescent="0.25">
      <c r="B234" s="38"/>
      <c r="C234" s="60" t="s">
        <v>353</v>
      </c>
      <c r="D234" s="39" t="s">
        <v>522</v>
      </c>
      <c r="E234" s="40">
        <f t="shared" ref="E234:E265" si="209">SUM(F234:G234)</f>
        <v>180</v>
      </c>
      <c r="F234" s="45">
        <v>180</v>
      </c>
      <c r="G234" s="45">
        <v>0</v>
      </c>
      <c r="H234" s="40">
        <f t="shared" ref="H234:H265" si="210">SUM(I234:J234)</f>
        <v>180</v>
      </c>
      <c r="I234" s="45">
        <v>180</v>
      </c>
      <c r="J234" s="45">
        <v>0</v>
      </c>
      <c r="K234" s="40">
        <f t="shared" ref="K234:K265" si="211">SUM(L234:M234)</f>
        <v>180</v>
      </c>
      <c r="L234" s="45">
        <v>180</v>
      </c>
      <c r="M234" s="45">
        <v>0</v>
      </c>
      <c r="N234" s="40">
        <f t="shared" ref="N234:N265" si="212">SUM(O234:P234)</f>
        <v>240</v>
      </c>
      <c r="O234" s="45">
        <v>240</v>
      </c>
      <c r="P234" s="45">
        <v>0</v>
      </c>
    </row>
    <row r="235" spans="2:16" x14ac:dyDescent="0.25">
      <c r="B235" s="38"/>
      <c r="C235" s="60" t="s">
        <v>523</v>
      </c>
      <c r="D235" s="39" t="s">
        <v>525</v>
      </c>
      <c r="E235" s="40">
        <f t="shared" si="209"/>
        <v>70</v>
      </c>
      <c r="F235" s="45">
        <v>70</v>
      </c>
      <c r="G235" s="45">
        <v>0</v>
      </c>
      <c r="H235" s="40">
        <f t="shared" si="210"/>
        <v>70</v>
      </c>
      <c r="I235" s="45">
        <v>70</v>
      </c>
      <c r="J235" s="45">
        <v>0</v>
      </c>
      <c r="K235" s="40">
        <f t="shared" si="211"/>
        <v>70</v>
      </c>
      <c r="L235" s="45">
        <v>70</v>
      </c>
      <c r="M235" s="45">
        <v>0</v>
      </c>
      <c r="N235" s="40">
        <f t="shared" si="212"/>
        <v>35</v>
      </c>
      <c r="O235" s="45">
        <v>35</v>
      </c>
      <c r="P235" s="45">
        <v>0</v>
      </c>
    </row>
    <row r="236" spans="2:16" ht="90" x14ac:dyDescent="0.25">
      <c r="B236" s="38"/>
      <c r="C236" s="60" t="s">
        <v>524</v>
      </c>
      <c r="D236" s="39" t="s">
        <v>526</v>
      </c>
      <c r="E236" s="40">
        <f t="shared" si="209"/>
        <v>280</v>
      </c>
      <c r="F236" s="45">
        <v>280</v>
      </c>
      <c r="G236" s="45">
        <v>0</v>
      </c>
      <c r="H236" s="40">
        <f t="shared" si="210"/>
        <v>280</v>
      </c>
      <c r="I236" s="45">
        <v>280</v>
      </c>
      <c r="J236" s="45">
        <v>0</v>
      </c>
      <c r="K236" s="40">
        <f t="shared" si="211"/>
        <v>280</v>
      </c>
      <c r="L236" s="45">
        <v>280</v>
      </c>
      <c r="M236" s="45">
        <v>0</v>
      </c>
      <c r="N236" s="40">
        <f t="shared" si="212"/>
        <v>375</v>
      </c>
      <c r="O236" s="45">
        <v>375</v>
      </c>
      <c r="P236" s="45">
        <v>0</v>
      </c>
    </row>
    <row r="237" spans="2:16" ht="18" x14ac:dyDescent="0.25">
      <c r="B237" s="30" t="s">
        <v>531</v>
      </c>
      <c r="C237" s="31"/>
      <c r="D237" s="53" t="s">
        <v>113</v>
      </c>
      <c r="E237" s="79">
        <f t="shared" si="209"/>
        <v>11000</v>
      </c>
      <c r="F237" s="79">
        <f>SUM(F241:F244)</f>
        <v>11000</v>
      </c>
      <c r="G237" s="79">
        <f t="shared" ref="G237" si="213">SUM(G241:G244)</f>
        <v>0</v>
      </c>
      <c r="H237" s="79">
        <f t="shared" si="210"/>
        <v>16000</v>
      </c>
      <c r="I237" s="79">
        <f>SUM(I241:I244)</f>
        <v>16000</v>
      </c>
      <c r="J237" s="79">
        <f t="shared" ref="J237" si="214">SUM(J241:J244)</f>
        <v>0</v>
      </c>
      <c r="K237" s="79">
        <f t="shared" si="211"/>
        <v>16810</v>
      </c>
      <c r="L237" s="79">
        <f>SUM(L241:L244)</f>
        <v>16810</v>
      </c>
      <c r="M237" s="79">
        <f t="shared" ref="M237" si="215">SUM(M241:M244)</f>
        <v>0</v>
      </c>
      <c r="N237" s="79">
        <f t="shared" si="212"/>
        <v>18205</v>
      </c>
      <c r="O237" s="79">
        <f>SUM(O241:O244)</f>
        <v>18205</v>
      </c>
      <c r="P237" s="79">
        <f t="shared" ref="P237" si="216">SUM(P241:P244)</f>
        <v>0</v>
      </c>
    </row>
    <row r="238" spans="2:16" ht="18" x14ac:dyDescent="0.25">
      <c r="B238" s="41"/>
      <c r="C238" s="42"/>
      <c r="D238" s="43" t="s">
        <v>151</v>
      </c>
      <c r="E238" s="36">
        <f t="shared" si="209"/>
        <v>79</v>
      </c>
      <c r="F238" s="36">
        <f t="shared" ref="F238:G238" si="217">SUM(F239:F240)</f>
        <v>79</v>
      </c>
      <c r="G238" s="36">
        <f t="shared" si="217"/>
        <v>0</v>
      </c>
      <c r="H238" s="36">
        <f t="shared" si="210"/>
        <v>79</v>
      </c>
      <c r="I238" s="36">
        <f t="shared" ref="I238:J238" si="218">SUM(I239:I240)</f>
        <v>79</v>
      </c>
      <c r="J238" s="36">
        <f t="shared" si="218"/>
        <v>0</v>
      </c>
      <c r="K238" s="36">
        <f t="shared" si="211"/>
        <v>79</v>
      </c>
      <c r="L238" s="36">
        <f t="shared" ref="L238:M238" si="219">SUM(L239:L240)</f>
        <v>79</v>
      </c>
      <c r="M238" s="36">
        <f t="shared" si="219"/>
        <v>0</v>
      </c>
      <c r="N238" s="36">
        <f t="shared" si="212"/>
        <v>79</v>
      </c>
      <c r="O238" s="36">
        <f t="shared" ref="O238:P238" si="220">SUM(O239:O240)</f>
        <v>79</v>
      </c>
      <c r="P238" s="36">
        <f t="shared" si="220"/>
        <v>0</v>
      </c>
    </row>
    <row r="239" spans="2:16" ht="18" x14ac:dyDescent="0.25">
      <c r="B239" s="41"/>
      <c r="C239" s="42"/>
      <c r="D239" s="44" t="s">
        <v>335</v>
      </c>
      <c r="E239" s="37">
        <f t="shared" si="209"/>
        <v>0</v>
      </c>
      <c r="F239" s="37">
        <v>0</v>
      </c>
      <c r="G239" s="37">
        <v>0</v>
      </c>
      <c r="H239" s="37">
        <f t="shared" si="210"/>
        <v>0</v>
      </c>
      <c r="I239" s="37">
        <v>0</v>
      </c>
      <c r="J239" s="37">
        <v>0</v>
      </c>
      <c r="K239" s="37">
        <f t="shared" si="211"/>
        <v>0</v>
      </c>
      <c r="L239" s="37">
        <v>0</v>
      </c>
      <c r="M239" s="37">
        <v>0</v>
      </c>
      <c r="N239" s="37">
        <f t="shared" si="212"/>
        <v>0</v>
      </c>
      <c r="O239" s="37">
        <v>0</v>
      </c>
      <c r="P239" s="37">
        <v>0</v>
      </c>
    </row>
    <row r="240" spans="2:16" ht="18" x14ac:dyDescent="0.25">
      <c r="B240" s="41"/>
      <c r="C240" s="42"/>
      <c r="D240" s="44" t="s">
        <v>155</v>
      </c>
      <c r="E240" s="36">
        <f t="shared" si="209"/>
        <v>79</v>
      </c>
      <c r="F240" s="37">
        <f>30+49</f>
        <v>79</v>
      </c>
      <c r="G240" s="37">
        <v>0</v>
      </c>
      <c r="H240" s="36">
        <f t="shared" si="210"/>
        <v>79</v>
      </c>
      <c r="I240" s="37">
        <f>30+49</f>
        <v>79</v>
      </c>
      <c r="J240" s="37">
        <v>0</v>
      </c>
      <c r="K240" s="36">
        <f t="shared" si="211"/>
        <v>79</v>
      </c>
      <c r="L240" s="37">
        <f>30+49</f>
        <v>79</v>
      </c>
      <c r="M240" s="37">
        <v>0</v>
      </c>
      <c r="N240" s="36">
        <f t="shared" si="212"/>
        <v>79</v>
      </c>
      <c r="O240" s="37">
        <f>30+49</f>
        <v>79</v>
      </c>
      <c r="P240" s="37">
        <v>0</v>
      </c>
    </row>
    <row r="241" spans="2:16" x14ac:dyDescent="0.25">
      <c r="B241" s="38"/>
      <c r="C241" s="60" t="s">
        <v>227</v>
      </c>
      <c r="D241" s="39" t="s">
        <v>527</v>
      </c>
      <c r="E241" s="40">
        <f t="shared" si="209"/>
        <v>1100</v>
      </c>
      <c r="F241" s="45">
        <v>1100</v>
      </c>
      <c r="G241" s="45">
        <v>0</v>
      </c>
      <c r="H241" s="40">
        <f t="shared" si="210"/>
        <v>1100</v>
      </c>
      <c r="I241" s="45">
        <v>1100</v>
      </c>
      <c r="J241" s="45">
        <v>0</v>
      </c>
      <c r="K241" s="40">
        <f t="shared" si="211"/>
        <v>1100</v>
      </c>
      <c r="L241" s="45">
        <v>1100</v>
      </c>
      <c r="M241" s="45">
        <v>0</v>
      </c>
      <c r="N241" s="40">
        <f t="shared" si="212"/>
        <v>2495</v>
      </c>
      <c r="O241" s="45">
        <v>2495</v>
      </c>
      <c r="P241" s="45">
        <v>0</v>
      </c>
    </row>
    <row r="242" spans="2:16" x14ac:dyDescent="0.25">
      <c r="B242" s="38"/>
      <c r="C242" s="60" t="s">
        <v>229</v>
      </c>
      <c r="D242" s="39" t="s">
        <v>528</v>
      </c>
      <c r="E242" s="40">
        <f t="shared" si="209"/>
        <v>7900</v>
      </c>
      <c r="F242" s="45">
        <v>7900</v>
      </c>
      <c r="G242" s="45">
        <v>0</v>
      </c>
      <c r="H242" s="40">
        <f t="shared" si="210"/>
        <v>12700</v>
      </c>
      <c r="I242" s="45">
        <f>14200-1500</f>
        <v>12700</v>
      </c>
      <c r="J242" s="45">
        <v>0</v>
      </c>
      <c r="K242" s="40">
        <f t="shared" si="211"/>
        <v>13510</v>
      </c>
      <c r="L242" s="45">
        <f>13700-190</f>
        <v>13510</v>
      </c>
      <c r="M242" s="45">
        <v>0</v>
      </c>
      <c r="N242" s="40">
        <f t="shared" si="212"/>
        <v>13510</v>
      </c>
      <c r="O242" s="45">
        <v>13510</v>
      </c>
      <c r="P242" s="45">
        <v>0</v>
      </c>
    </row>
    <row r="243" spans="2:16" x14ac:dyDescent="0.25">
      <c r="B243" s="38"/>
      <c r="C243" s="60" t="s">
        <v>230</v>
      </c>
      <c r="D243" s="39" t="s">
        <v>529</v>
      </c>
      <c r="E243" s="40">
        <f t="shared" si="209"/>
        <v>800</v>
      </c>
      <c r="F243" s="45">
        <v>800</v>
      </c>
      <c r="G243" s="45">
        <v>0</v>
      </c>
      <c r="H243" s="40">
        <f t="shared" si="210"/>
        <v>1000</v>
      </c>
      <c r="I243" s="45">
        <v>1000</v>
      </c>
      <c r="J243" s="45">
        <v>0</v>
      </c>
      <c r="K243" s="40">
        <f t="shared" si="211"/>
        <v>1000</v>
      </c>
      <c r="L243" s="45">
        <v>1000</v>
      </c>
      <c r="M243" s="45">
        <v>0</v>
      </c>
      <c r="N243" s="40">
        <f t="shared" si="212"/>
        <v>1000</v>
      </c>
      <c r="O243" s="45">
        <v>1000</v>
      </c>
      <c r="P243" s="45">
        <v>0</v>
      </c>
    </row>
    <row r="244" spans="2:16" x14ac:dyDescent="0.25">
      <c r="B244" s="38"/>
      <c r="C244" s="60" t="s">
        <v>232</v>
      </c>
      <c r="D244" s="39" t="s">
        <v>530</v>
      </c>
      <c r="E244" s="40">
        <f t="shared" si="209"/>
        <v>1200</v>
      </c>
      <c r="F244" s="45">
        <v>1200</v>
      </c>
      <c r="G244" s="45">
        <v>0</v>
      </c>
      <c r="H244" s="40">
        <f t="shared" si="210"/>
        <v>1200</v>
      </c>
      <c r="I244" s="45">
        <v>1200</v>
      </c>
      <c r="J244" s="45">
        <v>0</v>
      </c>
      <c r="K244" s="40">
        <f t="shared" si="211"/>
        <v>1200</v>
      </c>
      <c r="L244" s="45">
        <v>1200</v>
      </c>
      <c r="M244" s="45">
        <v>0</v>
      </c>
      <c r="N244" s="40">
        <f t="shared" si="212"/>
        <v>1200</v>
      </c>
      <c r="O244" s="45">
        <v>1200</v>
      </c>
      <c r="P244" s="45">
        <v>0</v>
      </c>
    </row>
    <row r="245" spans="2:16" ht="36" x14ac:dyDescent="0.25">
      <c r="B245" s="30" t="s">
        <v>532</v>
      </c>
      <c r="C245" s="31"/>
      <c r="D245" s="53" t="s">
        <v>115</v>
      </c>
      <c r="E245" s="79">
        <f t="shared" si="209"/>
        <v>203800</v>
      </c>
      <c r="F245" s="79">
        <f>F249+F261+F270+F275+F285+F293+F302+F308+F317+F323+F329</f>
        <v>203800</v>
      </c>
      <c r="G245" s="79">
        <f>G249+G261+G270+G275+G285+G293+G302+G308+G317+G323+G329</f>
        <v>0</v>
      </c>
      <c r="H245" s="79">
        <f t="shared" si="210"/>
        <v>217630</v>
      </c>
      <c r="I245" s="79">
        <f>I249+I261+I270+I275+I285+I293+I302+I308+I317+I323+I329</f>
        <v>217630</v>
      </c>
      <c r="J245" s="79">
        <f>J249+J261+J270+J275+J285+J293+J302+J308+J317+J323+J329</f>
        <v>0</v>
      </c>
      <c r="K245" s="79">
        <f t="shared" si="211"/>
        <v>229730</v>
      </c>
      <c r="L245" s="79">
        <f>L249+L261+L270+L275+L285+L293+L302+L308+L317+L323+L329</f>
        <v>229730</v>
      </c>
      <c r="M245" s="79">
        <f>M249+M261+M270+M275+M285+M293+M302+M308+M317+M323+M329</f>
        <v>0</v>
      </c>
      <c r="N245" s="79">
        <f t="shared" si="212"/>
        <v>241790</v>
      </c>
      <c r="O245" s="79">
        <f>O249+O261+O270+O275+O285+O293+O302+O308+O317+O323+O329</f>
        <v>241790</v>
      </c>
      <c r="P245" s="79">
        <f>P249+P261+P270+P275+P285+P293+P302+P308+P317+P323+P329</f>
        <v>0</v>
      </c>
    </row>
    <row r="246" spans="2:16" ht="18" x14ac:dyDescent="0.25">
      <c r="B246" s="41"/>
      <c r="C246" s="42"/>
      <c r="D246" s="43" t="s">
        <v>151</v>
      </c>
      <c r="E246" s="36">
        <f t="shared" si="209"/>
        <v>3446</v>
      </c>
      <c r="F246" s="36">
        <f t="shared" ref="F246:G246" si="221">SUM(F247:F248)</f>
        <v>3446</v>
      </c>
      <c r="G246" s="36">
        <f t="shared" si="221"/>
        <v>0</v>
      </c>
      <c r="H246" s="36">
        <f t="shared" si="210"/>
        <v>3446</v>
      </c>
      <c r="I246" s="36">
        <f t="shared" ref="I246:J246" si="222">SUM(I247:I248)</f>
        <v>3446</v>
      </c>
      <c r="J246" s="36">
        <f t="shared" si="222"/>
        <v>0</v>
      </c>
      <c r="K246" s="36">
        <f t="shared" si="211"/>
        <v>3446</v>
      </c>
      <c r="L246" s="36">
        <f t="shared" ref="L246:M246" si="223">SUM(L247:L248)</f>
        <v>3446</v>
      </c>
      <c r="M246" s="36">
        <f t="shared" si="223"/>
        <v>0</v>
      </c>
      <c r="N246" s="36">
        <f t="shared" si="212"/>
        <v>3446</v>
      </c>
      <c r="O246" s="36">
        <f t="shared" ref="O246:P246" si="224">SUM(O247:O248)</f>
        <v>3446</v>
      </c>
      <c r="P246" s="36">
        <f t="shared" si="224"/>
        <v>0</v>
      </c>
    </row>
    <row r="247" spans="2:16" ht="18" x14ac:dyDescent="0.25">
      <c r="B247" s="41"/>
      <c r="C247" s="42"/>
      <c r="D247" s="44" t="s">
        <v>335</v>
      </c>
      <c r="E247" s="37">
        <f t="shared" si="209"/>
        <v>0</v>
      </c>
      <c r="F247" s="37">
        <v>0</v>
      </c>
      <c r="G247" s="37">
        <v>0</v>
      </c>
      <c r="H247" s="37">
        <f t="shared" si="210"/>
        <v>0</v>
      </c>
      <c r="I247" s="37">
        <v>0</v>
      </c>
      <c r="J247" s="37">
        <v>0</v>
      </c>
      <c r="K247" s="37">
        <f t="shared" si="211"/>
        <v>0</v>
      </c>
      <c r="L247" s="37">
        <v>0</v>
      </c>
      <c r="M247" s="37">
        <v>0</v>
      </c>
      <c r="N247" s="37">
        <f t="shared" si="212"/>
        <v>0</v>
      </c>
      <c r="O247" s="37">
        <v>0</v>
      </c>
      <c r="P247" s="37">
        <v>0</v>
      </c>
    </row>
    <row r="248" spans="2:16" ht="18" x14ac:dyDescent="0.25">
      <c r="B248" s="41"/>
      <c r="C248" s="42"/>
      <c r="D248" s="44" t="s">
        <v>155</v>
      </c>
      <c r="E248" s="61">
        <f t="shared" si="209"/>
        <v>3446</v>
      </c>
      <c r="F248" s="59">
        <f>F252+F264+F273+F278+F288+F296+F305+F311+F320+F326+F332</f>
        <v>3446</v>
      </c>
      <c r="G248" s="59">
        <f>G252+G264+G273+G278+G288+G296+G305+G311+G320+G326+G332</f>
        <v>0</v>
      </c>
      <c r="H248" s="61">
        <f t="shared" si="210"/>
        <v>3446</v>
      </c>
      <c r="I248" s="59">
        <f>I252+I264+I273+I278+I288+I296+I305+I311+I320+I326+I332</f>
        <v>3446</v>
      </c>
      <c r="J248" s="59">
        <f>J252+J264+J273+J278+J288+J296+J305+J311+J320+J326+J332</f>
        <v>0</v>
      </c>
      <c r="K248" s="61">
        <f t="shared" si="211"/>
        <v>3446</v>
      </c>
      <c r="L248" s="59">
        <f>L252+L264+L273+L278+L288+L296+L305+L311+L320+L326+L332</f>
        <v>3446</v>
      </c>
      <c r="M248" s="59">
        <f>M252+M264+M273+M278+M288+M296+M305+M311+M320+M326+M332</f>
        <v>0</v>
      </c>
      <c r="N248" s="61">
        <f t="shared" si="212"/>
        <v>3446</v>
      </c>
      <c r="O248" s="59">
        <f>O252+O264+O273+O278+O288+O296+O305+O311+O320+O326+O332</f>
        <v>3446</v>
      </c>
      <c r="P248" s="59">
        <f>P252+P264+P273+P278+P288+P296+P305+P311+P320+P326+P332</f>
        <v>0</v>
      </c>
    </row>
    <row r="249" spans="2:16" ht="18" x14ac:dyDescent="0.25">
      <c r="B249" s="30" t="s">
        <v>533</v>
      </c>
      <c r="C249" s="31"/>
      <c r="D249" s="53" t="s">
        <v>116</v>
      </c>
      <c r="E249" s="79">
        <f t="shared" si="209"/>
        <v>24000</v>
      </c>
      <c r="F249" s="79">
        <f>SUM(F253:F260)</f>
        <v>24000</v>
      </c>
      <c r="G249" s="79">
        <f t="shared" ref="G249" si="225">SUM(G253:G260)</f>
        <v>0</v>
      </c>
      <c r="H249" s="79">
        <f t="shared" si="210"/>
        <v>27000</v>
      </c>
      <c r="I249" s="79">
        <f>SUM(I253:I260)</f>
        <v>27000</v>
      </c>
      <c r="J249" s="79">
        <f t="shared" ref="J249" si="226">SUM(J253:J260)</f>
        <v>0</v>
      </c>
      <c r="K249" s="79">
        <f t="shared" si="211"/>
        <v>28000</v>
      </c>
      <c r="L249" s="79">
        <f>SUM(L253:L260)</f>
        <v>28000</v>
      </c>
      <c r="M249" s="79">
        <f t="shared" ref="M249" si="227">SUM(M253:M260)</f>
        <v>0</v>
      </c>
      <c r="N249" s="79">
        <f t="shared" si="212"/>
        <v>29673</v>
      </c>
      <c r="O249" s="79">
        <f>SUM(O253:O260)</f>
        <v>29673</v>
      </c>
      <c r="P249" s="79">
        <f t="shared" ref="P249" si="228">SUM(P253:P260)</f>
        <v>0</v>
      </c>
    </row>
    <row r="250" spans="2:16" ht="18" x14ac:dyDescent="0.25">
      <c r="B250" s="41"/>
      <c r="C250" s="42"/>
      <c r="D250" s="43" t="s">
        <v>151</v>
      </c>
      <c r="E250" s="36">
        <f t="shared" si="209"/>
        <v>0</v>
      </c>
      <c r="F250" s="36">
        <f t="shared" ref="F250:G250" si="229">SUM(F251:F252)</f>
        <v>0</v>
      </c>
      <c r="G250" s="36">
        <f t="shared" si="229"/>
        <v>0</v>
      </c>
      <c r="H250" s="36">
        <f t="shared" si="210"/>
        <v>0</v>
      </c>
      <c r="I250" s="36">
        <f t="shared" ref="I250:J250" si="230">SUM(I251:I252)</f>
        <v>0</v>
      </c>
      <c r="J250" s="36">
        <f t="shared" si="230"/>
        <v>0</v>
      </c>
      <c r="K250" s="36">
        <f t="shared" si="211"/>
        <v>0</v>
      </c>
      <c r="L250" s="36">
        <f t="shared" ref="L250:M250" si="231">SUM(L251:L252)</f>
        <v>0</v>
      </c>
      <c r="M250" s="36">
        <f t="shared" si="231"/>
        <v>0</v>
      </c>
      <c r="N250" s="36">
        <f t="shared" si="212"/>
        <v>0</v>
      </c>
      <c r="O250" s="36">
        <f t="shared" ref="O250:P250" si="232">SUM(O251:O252)</f>
        <v>0</v>
      </c>
      <c r="P250" s="36">
        <f t="shared" si="232"/>
        <v>0</v>
      </c>
    </row>
    <row r="251" spans="2:16" ht="18" x14ac:dyDescent="0.25">
      <c r="B251" s="41"/>
      <c r="C251" s="42"/>
      <c r="D251" s="44" t="s">
        <v>335</v>
      </c>
      <c r="E251" s="37">
        <f t="shared" si="209"/>
        <v>0</v>
      </c>
      <c r="F251" s="37">
        <v>0</v>
      </c>
      <c r="G251" s="37">
        <v>0</v>
      </c>
      <c r="H251" s="37">
        <f t="shared" si="210"/>
        <v>0</v>
      </c>
      <c r="I251" s="37">
        <v>0</v>
      </c>
      <c r="J251" s="37">
        <v>0</v>
      </c>
      <c r="K251" s="37">
        <f t="shared" si="211"/>
        <v>0</v>
      </c>
      <c r="L251" s="37">
        <v>0</v>
      </c>
      <c r="M251" s="37">
        <v>0</v>
      </c>
      <c r="N251" s="37">
        <f t="shared" si="212"/>
        <v>0</v>
      </c>
      <c r="O251" s="37">
        <v>0</v>
      </c>
      <c r="P251" s="37">
        <v>0</v>
      </c>
    </row>
    <row r="252" spans="2:16" ht="18" x14ac:dyDescent="0.25">
      <c r="B252" s="41"/>
      <c r="C252" s="42"/>
      <c r="D252" s="44" t="s">
        <v>155</v>
      </c>
      <c r="E252" s="36">
        <f t="shared" si="209"/>
        <v>0</v>
      </c>
      <c r="F252" s="37">
        <v>0</v>
      </c>
      <c r="G252" s="37">
        <v>0</v>
      </c>
      <c r="H252" s="36">
        <f t="shared" si="210"/>
        <v>0</v>
      </c>
      <c r="I252" s="37">
        <v>0</v>
      </c>
      <c r="J252" s="37">
        <v>0</v>
      </c>
      <c r="K252" s="36">
        <f t="shared" si="211"/>
        <v>0</v>
      </c>
      <c r="L252" s="37">
        <v>0</v>
      </c>
      <c r="M252" s="37">
        <v>0</v>
      </c>
      <c r="N252" s="36">
        <f t="shared" si="212"/>
        <v>0</v>
      </c>
      <c r="O252" s="37">
        <v>0</v>
      </c>
      <c r="P252" s="37">
        <v>0</v>
      </c>
    </row>
    <row r="253" spans="2:16" x14ac:dyDescent="0.25">
      <c r="B253" s="38"/>
      <c r="C253" s="60" t="s">
        <v>244</v>
      </c>
      <c r="D253" s="110" t="s">
        <v>355</v>
      </c>
      <c r="E253" s="40">
        <f t="shared" si="209"/>
        <v>6850</v>
      </c>
      <c r="F253" s="45">
        <v>6850</v>
      </c>
      <c r="G253" s="45">
        <v>0</v>
      </c>
      <c r="H253" s="40">
        <f t="shared" si="210"/>
        <v>7240</v>
      </c>
      <c r="I253" s="45">
        <v>7240</v>
      </c>
      <c r="J253" s="45">
        <v>0</v>
      </c>
      <c r="K253" s="40">
        <f t="shared" si="211"/>
        <v>8210</v>
      </c>
      <c r="L253" s="45">
        <v>8210</v>
      </c>
      <c r="M253" s="45">
        <v>0</v>
      </c>
      <c r="N253" s="40">
        <f t="shared" si="212"/>
        <v>9000</v>
      </c>
      <c r="O253" s="45">
        <v>9000</v>
      </c>
      <c r="P253" s="45">
        <v>0</v>
      </c>
    </row>
    <row r="254" spans="2:16" x14ac:dyDescent="0.25">
      <c r="B254" s="38"/>
      <c r="C254" s="60" t="s">
        <v>245</v>
      </c>
      <c r="D254" s="39" t="s">
        <v>246</v>
      </c>
      <c r="E254" s="40">
        <f t="shared" si="209"/>
        <v>88</v>
      </c>
      <c r="F254" s="45">
        <v>88</v>
      </c>
      <c r="G254" s="45">
        <v>0</v>
      </c>
      <c r="H254" s="40">
        <f t="shared" si="210"/>
        <v>100</v>
      </c>
      <c r="I254" s="45">
        <v>100</v>
      </c>
      <c r="J254" s="45">
        <v>0</v>
      </c>
      <c r="K254" s="40">
        <f t="shared" si="211"/>
        <v>100</v>
      </c>
      <c r="L254" s="45">
        <v>100</v>
      </c>
      <c r="M254" s="45">
        <v>0</v>
      </c>
      <c r="N254" s="40">
        <f t="shared" si="212"/>
        <v>138</v>
      </c>
      <c r="O254" s="45">
        <v>138</v>
      </c>
      <c r="P254" s="45">
        <v>0</v>
      </c>
    </row>
    <row r="255" spans="2:16" x14ac:dyDescent="0.25">
      <c r="B255" s="38"/>
      <c r="C255" s="60" t="s">
        <v>247</v>
      </c>
      <c r="D255" s="39" t="s">
        <v>248</v>
      </c>
      <c r="E255" s="40">
        <f t="shared" si="209"/>
        <v>151</v>
      </c>
      <c r="F255" s="45">
        <v>151</v>
      </c>
      <c r="G255" s="45">
        <v>0</v>
      </c>
      <c r="H255" s="40">
        <f t="shared" si="210"/>
        <v>210</v>
      </c>
      <c r="I255" s="45">
        <v>210</v>
      </c>
      <c r="J255" s="45">
        <v>0</v>
      </c>
      <c r="K255" s="40">
        <f t="shared" si="211"/>
        <v>210</v>
      </c>
      <c r="L255" s="45">
        <v>210</v>
      </c>
      <c r="M255" s="45">
        <v>0</v>
      </c>
      <c r="N255" s="40">
        <f t="shared" si="212"/>
        <v>255</v>
      </c>
      <c r="O255" s="45">
        <v>255</v>
      </c>
      <c r="P255" s="45">
        <v>0</v>
      </c>
    </row>
    <row r="256" spans="2:16" ht="30" x14ac:dyDescent="0.25">
      <c r="B256" s="38"/>
      <c r="C256" s="60" t="s">
        <v>249</v>
      </c>
      <c r="D256" s="111" t="s">
        <v>356</v>
      </c>
      <c r="E256" s="40">
        <f t="shared" si="209"/>
        <v>662.3</v>
      </c>
      <c r="F256" s="45">
        <v>662.3</v>
      </c>
      <c r="G256" s="45">
        <v>0</v>
      </c>
      <c r="H256" s="40">
        <f t="shared" si="210"/>
        <v>900</v>
      </c>
      <c r="I256" s="45">
        <v>900</v>
      </c>
      <c r="J256" s="45">
        <v>0</v>
      </c>
      <c r="K256" s="40">
        <f t="shared" si="211"/>
        <v>900</v>
      </c>
      <c r="L256" s="45">
        <v>900</v>
      </c>
      <c r="M256" s="45">
        <v>0</v>
      </c>
      <c r="N256" s="40">
        <f t="shared" si="212"/>
        <v>900</v>
      </c>
      <c r="O256" s="45">
        <v>900</v>
      </c>
      <c r="P256" s="45">
        <v>0</v>
      </c>
    </row>
    <row r="257" spans="2:16" ht="30" x14ac:dyDescent="0.25">
      <c r="B257" s="38"/>
      <c r="C257" s="60" t="s">
        <v>250</v>
      </c>
      <c r="D257" s="39" t="s">
        <v>251</v>
      </c>
      <c r="E257" s="40">
        <f t="shared" si="209"/>
        <v>1718.2</v>
      </c>
      <c r="F257" s="45">
        <v>1718.2</v>
      </c>
      <c r="G257" s="45">
        <v>0</v>
      </c>
      <c r="H257" s="40">
        <f t="shared" si="210"/>
        <v>2530</v>
      </c>
      <c r="I257" s="45">
        <v>2530</v>
      </c>
      <c r="J257" s="45">
        <v>0</v>
      </c>
      <c r="K257" s="40">
        <f t="shared" si="211"/>
        <v>2560</v>
      </c>
      <c r="L257" s="45">
        <v>2560</v>
      </c>
      <c r="M257" s="45">
        <v>0</v>
      </c>
      <c r="N257" s="40">
        <f t="shared" si="212"/>
        <v>3360</v>
      </c>
      <c r="O257" s="45">
        <v>3360</v>
      </c>
      <c r="P257" s="45">
        <v>0</v>
      </c>
    </row>
    <row r="258" spans="2:16" ht="30" x14ac:dyDescent="0.25">
      <c r="B258" s="38"/>
      <c r="C258" s="60" t="s">
        <v>252</v>
      </c>
      <c r="D258" s="39" t="s">
        <v>357</v>
      </c>
      <c r="E258" s="40">
        <f t="shared" si="209"/>
        <v>13550</v>
      </c>
      <c r="F258" s="45">
        <v>13550</v>
      </c>
      <c r="G258" s="45">
        <v>0</v>
      </c>
      <c r="H258" s="40">
        <f t="shared" si="210"/>
        <v>14849.5</v>
      </c>
      <c r="I258" s="45">
        <v>14849.5</v>
      </c>
      <c r="J258" s="45">
        <v>0</v>
      </c>
      <c r="K258" s="40">
        <f t="shared" si="211"/>
        <v>14849.5</v>
      </c>
      <c r="L258" s="45">
        <v>14849.5</v>
      </c>
      <c r="M258" s="45">
        <v>0</v>
      </c>
      <c r="N258" s="40">
        <f t="shared" si="212"/>
        <v>14849.5</v>
      </c>
      <c r="O258" s="45">
        <v>14849.5</v>
      </c>
      <c r="P258" s="45">
        <v>0</v>
      </c>
    </row>
    <row r="259" spans="2:16" ht="30" x14ac:dyDescent="0.25">
      <c r="B259" s="38"/>
      <c r="C259" s="60" t="s">
        <v>253</v>
      </c>
      <c r="D259" s="39" t="s">
        <v>359</v>
      </c>
      <c r="E259" s="40">
        <f t="shared" si="209"/>
        <v>360</v>
      </c>
      <c r="F259" s="45">
        <v>360</v>
      </c>
      <c r="G259" s="45">
        <v>0</v>
      </c>
      <c r="H259" s="40">
        <f t="shared" si="210"/>
        <v>550</v>
      </c>
      <c r="I259" s="45">
        <v>550</v>
      </c>
      <c r="J259" s="45">
        <v>0</v>
      </c>
      <c r="K259" s="40">
        <f t="shared" si="211"/>
        <v>550</v>
      </c>
      <c r="L259" s="45">
        <v>550</v>
      </c>
      <c r="M259" s="45">
        <v>0</v>
      </c>
      <c r="N259" s="40">
        <f t="shared" si="212"/>
        <v>550</v>
      </c>
      <c r="O259" s="45">
        <v>550</v>
      </c>
      <c r="P259" s="45">
        <v>0</v>
      </c>
    </row>
    <row r="260" spans="2:16" ht="30" x14ac:dyDescent="0.25">
      <c r="B260" s="38"/>
      <c r="C260" s="60" t="s">
        <v>358</v>
      </c>
      <c r="D260" s="39" t="s">
        <v>360</v>
      </c>
      <c r="E260" s="40">
        <f t="shared" si="209"/>
        <v>620.5</v>
      </c>
      <c r="F260" s="45">
        <v>620.5</v>
      </c>
      <c r="G260" s="45">
        <v>0</v>
      </c>
      <c r="H260" s="40">
        <f t="shared" si="210"/>
        <v>620.5</v>
      </c>
      <c r="I260" s="45">
        <v>620.5</v>
      </c>
      <c r="J260" s="45">
        <v>0</v>
      </c>
      <c r="K260" s="40">
        <f t="shared" si="211"/>
        <v>620.5</v>
      </c>
      <c r="L260" s="45">
        <v>620.5</v>
      </c>
      <c r="M260" s="45">
        <v>0</v>
      </c>
      <c r="N260" s="40">
        <f t="shared" si="212"/>
        <v>620.5</v>
      </c>
      <c r="O260" s="45">
        <v>620.5</v>
      </c>
      <c r="P260" s="45">
        <v>0</v>
      </c>
    </row>
    <row r="261" spans="2:16" ht="18" x14ac:dyDescent="0.25">
      <c r="B261" s="30" t="s">
        <v>534</v>
      </c>
      <c r="C261" s="31"/>
      <c r="D261" s="53" t="s">
        <v>119</v>
      </c>
      <c r="E261" s="79">
        <f t="shared" si="209"/>
        <v>13500</v>
      </c>
      <c r="F261" s="79">
        <f>SUM(F265:F269)</f>
        <v>13500</v>
      </c>
      <c r="G261" s="79">
        <f t="shared" ref="G261" si="233">SUM(G265:G269)</f>
        <v>0</v>
      </c>
      <c r="H261" s="79">
        <f t="shared" si="210"/>
        <v>15000</v>
      </c>
      <c r="I261" s="79">
        <f>SUM(I265:I269)</f>
        <v>15000</v>
      </c>
      <c r="J261" s="79">
        <f t="shared" ref="J261" si="234">SUM(J265:J269)</f>
        <v>0</v>
      </c>
      <c r="K261" s="79">
        <f t="shared" si="211"/>
        <v>16000</v>
      </c>
      <c r="L261" s="79">
        <f>SUM(L265:L269)</f>
        <v>16000</v>
      </c>
      <c r="M261" s="79">
        <f t="shared" ref="M261" si="235">SUM(M265:M269)</f>
        <v>0</v>
      </c>
      <c r="N261" s="79">
        <f t="shared" si="212"/>
        <v>17420</v>
      </c>
      <c r="O261" s="79">
        <f>SUM(O265:O269)</f>
        <v>17420</v>
      </c>
      <c r="P261" s="79">
        <f t="shared" ref="P261" si="236">SUM(P265:P269)</f>
        <v>0</v>
      </c>
    </row>
    <row r="262" spans="2:16" ht="18" x14ac:dyDescent="0.25">
      <c r="B262" s="41"/>
      <c r="C262" s="42"/>
      <c r="D262" s="43" t="s">
        <v>151</v>
      </c>
      <c r="E262" s="36">
        <f t="shared" si="209"/>
        <v>0</v>
      </c>
      <c r="F262" s="36">
        <f t="shared" ref="F262:G262" si="237">SUM(F263:F264)</f>
        <v>0</v>
      </c>
      <c r="G262" s="36">
        <f t="shared" si="237"/>
        <v>0</v>
      </c>
      <c r="H262" s="36">
        <f t="shared" si="210"/>
        <v>0</v>
      </c>
      <c r="I262" s="36">
        <f t="shared" ref="I262:J262" si="238">SUM(I263:I264)</f>
        <v>0</v>
      </c>
      <c r="J262" s="36">
        <f t="shared" si="238"/>
        <v>0</v>
      </c>
      <c r="K262" s="36">
        <f t="shared" si="211"/>
        <v>0</v>
      </c>
      <c r="L262" s="36">
        <f t="shared" ref="L262:M262" si="239">SUM(L263:L264)</f>
        <v>0</v>
      </c>
      <c r="M262" s="36">
        <f t="shared" si="239"/>
        <v>0</v>
      </c>
      <c r="N262" s="36">
        <f t="shared" si="212"/>
        <v>0</v>
      </c>
      <c r="O262" s="36">
        <f t="shared" ref="O262:P262" si="240">SUM(O263:O264)</f>
        <v>0</v>
      </c>
      <c r="P262" s="36">
        <f t="shared" si="240"/>
        <v>0</v>
      </c>
    </row>
    <row r="263" spans="2:16" ht="18" x14ac:dyDescent="0.25">
      <c r="B263" s="41"/>
      <c r="C263" s="42"/>
      <c r="D263" s="44" t="s">
        <v>335</v>
      </c>
      <c r="E263" s="37">
        <f t="shared" si="209"/>
        <v>0</v>
      </c>
      <c r="F263" s="37">
        <v>0</v>
      </c>
      <c r="G263" s="37">
        <v>0</v>
      </c>
      <c r="H263" s="37">
        <f t="shared" si="210"/>
        <v>0</v>
      </c>
      <c r="I263" s="37">
        <v>0</v>
      </c>
      <c r="J263" s="37">
        <v>0</v>
      </c>
      <c r="K263" s="37">
        <f t="shared" si="211"/>
        <v>0</v>
      </c>
      <c r="L263" s="37">
        <v>0</v>
      </c>
      <c r="M263" s="37">
        <v>0</v>
      </c>
      <c r="N263" s="37">
        <f t="shared" si="212"/>
        <v>0</v>
      </c>
      <c r="O263" s="37">
        <v>0</v>
      </c>
      <c r="P263" s="37">
        <v>0</v>
      </c>
    </row>
    <row r="264" spans="2:16" ht="18" x14ac:dyDescent="0.25">
      <c r="B264" s="41"/>
      <c r="C264" s="42"/>
      <c r="D264" s="44" t="s">
        <v>155</v>
      </c>
      <c r="E264" s="36">
        <f t="shared" si="209"/>
        <v>0</v>
      </c>
      <c r="F264" s="37">
        <v>0</v>
      </c>
      <c r="G264" s="37">
        <v>0</v>
      </c>
      <c r="H264" s="36">
        <f t="shared" si="210"/>
        <v>0</v>
      </c>
      <c r="I264" s="37">
        <v>0</v>
      </c>
      <c r="J264" s="37">
        <v>0</v>
      </c>
      <c r="K264" s="36">
        <f t="shared" si="211"/>
        <v>0</v>
      </c>
      <c r="L264" s="37">
        <v>0</v>
      </c>
      <c r="M264" s="37">
        <v>0</v>
      </c>
      <c r="N264" s="36">
        <f t="shared" si="212"/>
        <v>0</v>
      </c>
      <c r="O264" s="37">
        <v>0</v>
      </c>
      <c r="P264" s="37">
        <v>0</v>
      </c>
    </row>
    <row r="265" spans="2:16" ht="30" x14ac:dyDescent="0.25">
      <c r="B265" s="38"/>
      <c r="C265" s="60" t="s">
        <v>254</v>
      </c>
      <c r="D265" s="39" t="s">
        <v>255</v>
      </c>
      <c r="E265" s="40">
        <f t="shared" si="209"/>
        <v>1540</v>
      </c>
      <c r="F265" s="45">
        <v>1540</v>
      </c>
      <c r="G265" s="45">
        <v>0</v>
      </c>
      <c r="H265" s="40">
        <f t="shared" si="210"/>
        <v>2000</v>
      </c>
      <c r="I265" s="45">
        <v>2000</v>
      </c>
      <c r="J265" s="45">
        <v>0</v>
      </c>
      <c r="K265" s="40">
        <f t="shared" si="211"/>
        <v>2000</v>
      </c>
      <c r="L265" s="45">
        <v>2000</v>
      </c>
      <c r="M265" s="45">
        <v>0</v>
      </c>
      <c r="N265" s="40">
        <f t="shared" si="212"/>
        <v>2420</v>
      </c>
      <c r="O265" s="45">
        <v>2420</v>
      </c>
      <c r="P265" s="45">
        <v>0</v>
      </c>
    </row>
    <row r="266" spans="2:16" x14ac:dyDescent="0.25">
      <c r="B266" s="38"/>
      <c r="C266" s="60" t="s">
        <v>256</v>
      </c>
      <c r="D266" s="39" t="s">
        <v>257</v>
      </c>
      <c r="E266" s="40">
        <f t="shared" ref="E266:E297" si="241">SUM(F266:G266)</f>
        <v>810</v>
      </c>
      <c r="F266" s="45">
        <v>810</v>
      </c>
      <c r="G266" s="45">
        <v>0</v>
      </c>
      <c r="H266" s="40">
        <f t="shared" ref="H266:H297" si="242">SUM(I266:J266)</f>
        <v>896</v>
      </c>
      <c r="I266" s="45">
        <f>903.6-7.6</f>
        <v>896</v>
      </c>
      <c r="J266" s="45">
        <v>0</v>
      </c>
      <c r="K266" s="40">
        <f t="shared" ref="K266:K297" si="243">SUM(L266:M266)</f>
        <v>896</v>
      </c>
      <c r="L266" s="45">
        <f>903.6-7.6</f>
        <v>896</v>
      </c>
      <c r="M266" s="45">
        <v>0</v>
      </c>
      <c r="N266" s="40">
        <f t="shared" ref="N266:N297" si="244">SUM(O266:P266)</f>
        <v>896</v>
      </c>
      <c r="O266" s="45">
        <v>896</v>
      </c>
      <c r="P266" s="45">
        <v>0</v>
      </c>
    </row>
    <row r="267" spans="2:16" ht="30" x14ac:dyDescent="0.25">
      <c r="B267" s="38"/>
      <c r="C267" s="60" t="s">
        <v>258</v>
      </c>
      <c r="D267" s="39" t="s">
        <v>259</v>
      </c>
      <c r="E267" s="40">
        <f t="shared" si="241"/>
        <v>10733</v>
      </c>
      <c r="F267" s="45">
        <v>10733</v>
      </c>
      <c r="G267" s="45">
        <v>0</v>
      </c>
      <c r="H267" s="40">
        <f t="shared" si="242"/>
        <v>11600</v>
      </c>
      <c r="I267" s="45">
        <v>11600</v>
      </c>
      <c r="J267" s="45">
        <v>0</v>
      </c>
      <c r="K267" s="40">
        <f t="shared" si="243"/>
        <v>12600</v>
      </c>
      <c r="L267" s="45">
        <v>12600</v>
      </c>
      <c r="M267" s="45">
        <v>0</v>
      </c>
      <c r="N267" s="40">
        <f t="shared" si="244"/>
        <v>13600</v>
      </c>
      <c r="O267" s="45">
        <v>13600</v>
      </c>
      <c r="P267" s="45">
        <v>0</v>
      </c>
    </row>
    <row r="268" spans="2:16" ht="30" x14ac:dyDescent="0.25">
      <c r="B268" s="38"/>
      <c r="C268" s="60" t="s">
        <v>260</v>
      </c>
      <c r="D268" s="39" t="s">
        <v>261</v>
      </c>
      <c r="E268" s="40">
        <f t="shared" si="241"/>
        <v>213</v>
      </c>
      <c r="F268" s="45">
        <v>213</v>
      </c>
      <c r="G268" s="45">
        <v>0</v>
      </c>
      <c r="H268" s="40">
        <f t="shared" si="242"/>
        <v>300</v>
      </c>
      <c r="I268" s="45">
        <v>300</v>
      </c>
      <c r="J268" s="45">
        <v>0</v>
      </c>
      <c r="K268" s="40">
        <f t="shared" si="243"/>
        <v>300</v>
      </c>
      <c r="L268" s="45">
        <v>300</v>
      </c>
      <c r="M268" s="45">
        <v>0</v>
      </c>
      <c r="N268" s="40">
        <f t="shared" si="244"/>
        <v>300</v>
      </c>
      <c r="O268" s="45">
        <v>300</v>
      </c>
      <c r="P268" s="45">
        <v>0</v>
      </c>
    </row>
    <row r="269" spans="2:16" ht="30" x14ac:dyDescent="0.25">
      <c r="B269" s="38"/>
      <c r="C269" s="60" t="s">
        <v>262</v>
      </c>
      <c r="D269" s="39" t="s">
        <v>263</v>
      </c>
      <c r="E269" s="40">
        <f t="shared" si="241"/>
        <v>204</v>
      </c>
      <c r="F269" s="45">
        <v>204</v>
      </c>
      <c r="G269" s="45">
        <v>0</v>
      </c>
      <c r="H269" s="40">
        <f t="shared" si="242"/>
        <v>204</v>
      </c>
      <c r="I269" s="45">
        <v>204</v>
      </c>
      <c r="J269" s="45">
        <v>0</v>
      </c>
      <c r="K269" s="40">
        <f t="shared" si="243"/>
        <v>204</v>
      </c>
      <c r="L269" s="45">
        <v>204</v>
      </c>
      <c r="M269" s="45">
        <v>0</v>
      </c>
      <c r="N269" s="40">
        <f t="shared" si="244"/>
        <v>204</v>
      </c>
      <c r="O269" s="45">
        <v>204</v>
      </c>
      <c r="P269" s="45">
        <v>0</v>
      </c>
    </row>
    <row r="270" spans="2:16" ht="48.75" customHeight="1" x14ac:dyDescent="0.25">
      <c r="B270" s="30" t="s">
        <v>535</v>
      </c>
      <c r="C270" s="31"/>
      <c r="D270" s="53" t="s">
        <v>121</v>
      </c>
      <c r="E270" s="79">
        <f t="shared" si="241"/>
        <v>2000</v>
      </c>
      <c r="F270" s="79">
        <f t="shared" ref="F270:J270" si="245">F274</f>
        <v>2000</v>
      </c>
      <c r="G270" s="79">
        <f t="shared" si="245"/>
        <v>0</v>
      </c>
      <c r="H270" s="79">
        <f t="shared" si="242"/>
        <v>2500</v>
      </c>
      <c r="I270" s="79">
        <f t="shared" si="245"/>
        <v>2500</v>
      </c>
      <c r="J270" s="79">
        <f t="shared" si="245"/>
        <v>0</v>
      </c>
      <c r="K270" s="79">
        <f t="shared" si="243"/>
        <v>2500</v>
      </c>
      <c r="L270" s="79">
        <f t="shared" ref="L270:M270" si="246">L274</f>
        <v>2500</v>
      </c>
      <c r="M270" s="79">
        <f t="shared" si="246"/>
        <v>0</v>
      </c>
      <c r="N270" s="79">
        <f t="shared" si="244"/>
        <v>2500</v>
      </c>
      <c r="O270" s="79">
        <f t="shared" ref="O270:P270" si="247">O274</f>
        <v>2500</v>
      </c>
      <c r="P270" s="79">
        <f t="shared" si="247"/>
        <v>0</v>
      </c>
    </row>
    <row r="271" spans="2:16" ht="18" x14ac:dyDescent="0.25">
      <c r="B271" s="41"/>
      <c r="C271" s="42"/>
      <c r="D271" s="43" t="s">
        <v>151</v>
      </c>
      <c r="E271" s="36">
        <f t="shared" si="241"/>
        <v>0</v>
      </c>
      <c r="F271" s="36">
        <f t="shared" ref="F271:G271" si="248">SUM(F272:F273)</f>
        <v>0</v>
      </c>
      <c r="G271" s="36">
        <f t="shared" si="248"/>
        <v>0</v>
      </c>
      <c r="H271" s="36">
        <f t="shared" si="242"/>
        <v>0</v>
      </c>
      <c r="I271" s="36">
        <f t="shared" ref="I271:J271" si="249">SUM(I272:I273)</f>
        <v>0</v>
      </c>
      <c r="J271" s="36">
        <f t="shared" si="249"/>
        <v>0</v>
      </c>
      <c r="K271" s="36">
        <f t="shared" si="243"/>
        <v>0</v>
      </c>
      <c r="L271" s="36">
        <f t="shared" ref="L271:M271" si="250">SUM(L272:L273)</f>
        <v>0</v>
      </c>
      <c r="M271" s="36">
        <f t="shared" si="250"/>
        <v>0</v>
      </c>
      <c r="N271" s="36">
        <f t="shared" si="244"/>
        <v>0</v>
      </c>
      <c r="O271" s="36">
        <f t="shared" ref="O271:P271" si="251">SUM(O272:O273)</f>
        <v>0</v>
      </c>
      <c r="P271" s="36">
        <f t="shared" si="251"/>
        <v>0</v>
      </c>
    </row>
    <row r="272" spans="2:16" ht="18" x14ac:dyDescent="0.25">
      <c r="B272" s="41"/>
      <c r="C272" s="42"/>
      <c r="D272" s="44" t="s">
        <v>335</v>
      </c>
      <c r="E272" s="37">
        <f t="shared" si="241"/>
        <v>0</v>
      </c>
      <c r="F272" s="37">
        <v>0</v>
      </c>
      <c r="G272" s="37">
        <v>0</v>
      </c>
      <c r="H272" s="37">
        <f t="shared" si="242"/>
        <v>0</v>
      </c>
      <c r="I272" s="37">
        <v>0</v>
      </c>
      <c r="J272" s="37">
        <v>0</v>
      </c>
      <c r="K272" s="37">
        <f t="shared" si="243"/>
        <v>0</v>
      </c>
      <c r="L272" s="37">
        <v>0</v>
      </c>
      <c r="M272" s="37">
        <v>0</v>
      </c>
      <c r="N272" s="37">
        <f t="shared" si="244"/>
        <v>0</v>
      </c>
      <c r="O272" s="37">
        <v>0</v>
      </c>
      <c r="P272" s="37">
        <v>0</v>
      </c>
    </row>
    <row r="273" spans="2:16" ht="18" x14ac:dyDescent="0.25">
      <c r="B273" s="41"/>
      <c r="C273" s="42"/>
      <c r="D273" s="44" t="s">
        <v>155</v>
      </c>
      <c r="E273" s="36">
        <f t="shared" si="241"/>
        <v>0</v>
      </c>
      <c r="F273" s="37">
        <v>0</v>
      </c>
      <c r="G273" s="37">
        <v>0</v>
      </c>
      <c r="H273" s="36">
        <f t="shared" si="242"/>
        <v>0</v>
      </c>
      <c r="I273" s="37">
        <v>0</v>
      </c>
      <c r="J273" s="37">
        <v>0</v>
      </c>
      <c r="K273" s="36">
        <f t="shared" si="243"/>
        <v>0</v>
      </c>
      <c r="L273" s="37">
        <v>0</v>
      </c>
      <c r="M273" s="37">
        <v>0</v>
      </c>
      <c r="N273" s="36">
        <f t="shared" si="244"/>
        <v>0</v>
      </c>
      <c r="O273" s="37">
        <v>0</v>
      </c>
      <c r="P273" s="37">
        <v>0</v>
      </c>
    </row>
    <row r="274" spans="2:16" ht="45" x14ac:dyDescent="0.25">
      <c r="B274" s="38"/>
      <c r="C274" s="60" t="s">
        <v>264</v>
      </c>
      <c r="D274" s="39" t="s">
        <v>265</v>
      </c>
      <c r="E274" s="40">
        <f t="shared" si="241"/>
        <v>2000</v>
      </c>
      <c r="F274" s="45">
        <v>2000</v>
      </c>
      <c r="G274" s="45">
        <v>0</v>
      </c>
      <c r="H274" s="40">
        <f t="shared" si="242"/>
        <v>2500</v>
      </c>
      <c r="I274" s="45">
        <v>2500</v>
      </c>
      <c r="J274" s="45">
        <v>0</v>
      </c>
      <c r="K274" s="40">
        <f t="shared" si="243"/>
        <v>2500</v>
      </c>
      <c r="L274" s="45">
        <v>2500</v>
      </c>
      <c r="M274" s="45">
        <v>0</v>
      </c>
      <c r="N274" s="40">
        <f t="shared" si="244"/>
        <v>2500</v>
      </c>
      <c r="O274" s="45">
        <v>2500</v>
      </c>
      <c r="P274" s="45">
        <v>0</v>
      </c>
    </row>
    <row r="275" spans="2:16" ht="18" x14ac:dyDescent="0.25">
      <c r="B275" s="30" t="s">
        <v>536</v>
      </c>
      <c r="C275" s="31"/>
      <c r="D275" s="53" t="s">
        <v>122</v>
      </c>
      <c r="E275" s="79">
        <f t="shared" si="241"/>
        <v>36400</v>
      </c>
      <c r="F275" s="79">
        <f>SUM(F279:F284)</f>
        <v>36400</v>
      </c>
      <c r="G275" s="79">
        <f>SUM(G279:G284)</f>
        <v>0</v>
      </c>
      <c r="H275" s="79">
        <f t="shared" si="242"/>
        <v>40400</v>
      </c>
      <c r="I275" s="79">
        <f>SUM(I279:I284)</f>
        <v>40400</v>
      </c>
      <c r="J275" s="79">
        <f>SUM(J279:J284)</f>
        <v>0</v>
      </c>
      <c r="K275" s="79">
        <f t="shared" si="243"/>
        <v>42500</v>
      </c>
      <c r="L275" s="79">
        <f>SUM(L279:L284)</f>
        <v>42500</v>
      </c>
      <c r="M275" s="79">
        <f>SUM(M279:M284)</f>
        <v>0</v>
      </c>
      <c r="N275" s="79">
        <f t="shared" si="244"/>
        <v>46471</v>
      </c>
      <c r="O275" s="79">
        <f>SUM(O279:O284)</f>
        <v>46471</v>
      </c>
      <c r="P275" s="79">
        <f>SUM(P279:P284)</f>
        <v>0</v>
      </c>
    </row>
    <row r="276" spans="2:16" ht="18" x14ac:dyDescent="0.25">
      <c r="B276" s="41"/>
      <c r="C276" s="42"/>
      <c r="D276" s="43" t="s">
        <v>151</v>
      </c>
      <c r="E276" s="36">
        <f t="shared" si="241"/>
        <v>0</v>
      </c>
      <c r="F276" s="36">
        <f t="shared" ref="F276:G276" si="252">SUM(F277:F278)</f>
        <v>0</v>
      </c>
      <c r="G276" s="36">
        <f t="shared" si="252"/>
        <v>0</v>
      </c>
      <c r="H276" s="36">
        <f t="shared" si="242"/>
        <v>0</v>
      </c>
      <c r="I276" s="36">
        <f t="shared" ref="I276:J276" si="253">SUM(I277:I278)</f>
        <v>0</v>
      </c>
      <c r="J276" s="36">
        <f t="shared" si="253"/>
        <v>0</v>
      </c>
      <c r="K276" s="36">
        <f t="shared" si="243"/>
        <v>0</v>
      </c>
      <c r="L276" s="36">
        <f t="shared" ref="L276:M276" si="254">SUM(L277:L278)</f>
        <v>0</v>
      </c>
      <c r="M276" s="36">
        <f t="shared" si="254"/>
        <v>0</v>
      </c>
      <c r="N276" s="36">
        <f t="shared" si="244"/>
        <v>0</v>
      </c>
      <c r="O276" s="36">
        <f t="shared" ref="O276:P276" si="255">SUM(O277:O278)</f>
        <v>0</v>
      </c>
      <c r="P276" s="36">
        <f t="shared" si="255"/>
        <v>0</v>
      </c>
    </row>
    <row r="277" spans="2:16" ht="18" x14ac:dyDescent="0.25">
      <c r="B277" s="41"/>
      <c r="C277" s="42"/>
      <c r="D277" s="44" t="s">
        <v>335</v>
      </c>
      <c r="E277" s="37">
        <f t="shared" si="241"/>
        <v>0</v>
      </c>
      <c r="F277" s="37">
        <v>0</v>
      </c>
      <c r="G277" s="37">
        <v>0</v>
      </c>
      <c r="H277" s="37">
        <f t="shared" si="242"/>
        <v>0</v>
      </c>
      <c r="I277" s="37">
        <v>0</v>
      </c>
      <c r="J277" s="37">
        <v>0</v>
      </c>
      <c r="K277" s="37">
        <f t="shared" si="243"/>
        <v>0</v>
      </c>
      <c r="L277" s="37">
        <v>0</v>
      </c>
      <c r="M277" s="37">
        <v>0</v>
      </c>
      <c r="N277" s="37">
        <f t="shared" si="244"/>
        <v>0</v>
      </c>
      <c r="O277" s="37">
        <v>0</v>
      </c>
      <c r="P277" s="37">
        <v>0</v>
      </c>
    </row>
    <row r="278" spans="2:16" ht="18" x14ac:dyDescent="0.25">
      <c r="B278" s="41"/>
      <c r="C278" s="42"/>
      <c r="D278" s="44" t="s">
        <v>155</v>
      </c>
      <c r="E278" s="36">
        <f t="shared" si="241"/>
        <v>0</v>
      </c>
      <c r="F278" s="37">
        <v>0</v>
      </c>
      <c r="G278" s="37">
        <v>0</v>
      </c>
      <c r="H278" s="36">
        <f t="shared" si="242"/>
        <v>0</v>
      </c>
      <c r="I278" s="37">
        <v>0</v>
      </c>
      <c r="J278" s="37">
        <v>0</v>
      </c>
      <c r="K278" s="36">
        <f t="shared" si="243"/>
        <v>0</v>
      </c>
      <c r="L278" s="37">
        <v>0</v>
      </c>
      <c r="M278" s="37">
        <v>0</v>
      </c>
      <c r="N278" s="36">
        <f t="shared" si="244"/>
        <v>0</v>
      </c>
      <c r="O278" s="37">
        <v>0</v>
      </c>
      <c r="P278" s="37">
        <v>0</v>
      </c>
    </row>
    <row r="279" spans="2:16" x14ac:dyDescent="0.25">
      <c r="B279" s="38"/>
      <c r="C279" s="60" t="s">
        <v>266</v>
      </c>
      <c r="D279" s="39" t="s">
        <v>267</v>
      </c>
      <c r="E279" s="40">
        <f t="shared" si="241"/>
        <v>16000</v>
      </c>
      <c r="F279" s="45">
        <v>16000</v>
      </c>
      <c r="G279" s="45">
        <v>0</v>
      </c>
      <c r="H279" s="40">
        <f t="shared" si="242"/>
        <v>18981</v>
      </c>
      <c r="I279" s="45">
        <f>20000-1019</f>
        <v>18981</v>
      </c>
      <c r="J279" s="45">
        <v>0</v>
      </c>
      <c r="K279" s="40">
        <f t="shared" si="243"/>
        <v>19000</v>
      </c>
      <c r="L279" s="45">
        <v>19000</v>
      </c>
      <c r="M279" s="45">
        <v>0</v>
      </c>
      <c r="N279" s="40">
        <f t="shared" si="244"/>
        <v>20800</v>
      </c>
      <c r="O279" s="45">
        <v>20800</v>
      </c>
      <c r="P279" s="45">
        <v>0</v>
      </c>
    </row>
    <row r="280" spans="2:16" x14ac:dyDescent="0.25">
      <c r="B280" s="38"/>
      <c r="C280" s="60" t="s">
        <v>268</v>
      </c>
      <c r="D280" s="39" t="s">
        <v>269</v>
      </c>
      <c r="E280" s="40">
        <f t="shared" si="241"/>
        <v>110</v>
      </c>
      <c r="F280" s="45">
        <v>110</v>
      </c>
      <c r="G280" s="45">
        <v>0</v>
      </c>
      <c r="H280" s="40">
        <f t="shared" si="242"/>
        <v>133</v>
      </c>
      <c r="I280" s="45">
        <v>133</v>
      </c>
      <c r="J280" s="45">
        <v>0</v>
      </c>
      <c r="K280" s="40">
        <f t="shared" si="243"/>
        <v>135</v>
      </c>
      <c r="L280" s="45">
        <v>135</v>
      </c>
      <c r="M280" s="45">
        <v>0</v>
      </c>
      <c r="N280" s="40">
        <f t="shared" si="244"/>
        <v>135</v>
      </c>
      <c r="O280" s="45">
        <v>135</v>
      </c>
      <c r="P280" s="45">
        <v>0</v>
      </c>
    </row>
    <row r="281" spans="2:16" ht="45" x14ac:dyDescent="0.25">
      <c r="B281" s="38"/>
      <c r="C281" s="60" t="s">
        <v>270</v>
      </c>
      <c r="D281" s="39" t="s">
        <v>271</v>
      </c>
      <c r="E281" s="40">
        <f t="shared" si="241"/>
        <v>19104</v>
      </c>
      <c r="F281" s="45">
        <v>19104</v>
      </c>
      <c r="G281" s="45">
        <v>0</v>
      </c>
      <c r="H281" s="40">
        <f t="shared" si="242"/>
        <v>20000</v>
      </c>
      <c r="I281" s="45">
        <v>20000</v>
      </c>
      <c r="J281" s="45">
        <v>0</v>
      </c>
      <c r="K281" s="40">
        <f t="shared" si="243"/>
        <v>21929</v>
      </c>
      <c r="L281" s="45">
        <v>21929</v>
      </c>
      <c r="M281" s="45">
        <v>0</v>
      </c>
      <c r="N281" s="40">
        <f t="shared" si="244"/>
        <v>24000</v>
      </c>
      <c r="O281" s="45">
        <v>24000</v>
      </c>
      <c r="P281" s="45">
        <v>0</v>
      </c>
    </row>
    <row r="282" spans="2:16" x14ac:dyDescent="0.25">
      <c r="B282" s="38"/>
      <c r="C282" s="60" t="s">
        <v>272</v>
      </c>
      <c r="D282" s="39" t="s">
        <v>273</v>
      </c>
      <c r="E282" s="40">
        <f t="shared" si="241"/>
        <v>500</v>
      </c>
      <c r="F282" s="45">
        <v>500</v>
      </c>
      <c r="G282" s="45">
        <v>0</v>
      </c>
      <c r="H282" s="40">
        <f t="shared" si="242"/>
        <v>500</v>
      </c>
      <c r="I282" s="45">
        <v>500</v>
      </c>
      <c r="J282" s="45">
        <v>0</v>
      </c>
      <c r="K282" s="40">
        <f t="shared" si="243"/>
        <v>500</v>
      </c>
      <c r="L282" s="45">
        <v>500</v>
      </c>
      <c r="M282" s="45">
        <v>0</v>
      </c>
      <c r="N282" s="40">
        <f t="shared" si="244"/>
        <v>500</v>
      </c>
      <c r="O282" s="45">
        <v>500</v>
      </c>
      <c r="P282" s="45">
        <v>0</v>
      </c>
    </row>
    <row r="283" spans="2:16" ht="30" x14ac:dyDescent="0.25">
      <c r="B283" s="38"/>
      <c r="C283" s="60" t="s">
        <v>274</v>
      </c>
      <c r="D283" s="39" t="s">
        <v>275</v>
      </c>
      <c r="E283" s="40">
        <f t="shared" si="241"/>
        <v>650</v>
      </c>
      <c r="F283" s="45">
        <v>650</v>
      </c>
      <c r="G283" s="45">
        <v>0</v>
      </c>
      <c r="H283" s="40">
        <f t="shared" si="242"/>
        <v>750</v>
      </c>
      <c r="I283" s="45">
        <v>750</v>
      </c>
      <c r="J283" s="45">
        <v>0</v>
      </c>
      <c r="K283" s="40">
        <f t="shared" si="243"/>
        <v>900</v>
      </c>
      <c r="L283" s="45">
        <v>900</v>
      </c>
      <c r="M283" s="45">
        <v>0</v>
      </c>
      <c r="N283" s="40">
        <f t="shared" si="244"/>
        <v>1000</v>
      </c>
      <c r="O283" s="45">
        <v>1000</v>
      </c>
      <c r="P283" s="45">
        <v>0</v>
      </c>
    </row>
    <row r="284" spans="2:16" ht="30" x14ac:dyDescent="0.25">
      <c r="B284" s="38"/>
      <c r="C284" s="60" t="s">
        <v>276</v>
      </c>
      <c r="D284" s="39" t="s">
        <v>277</v>
      </c>
      <c r="E284" s="40">
        <f t="shared" si="241"/>
        <v>36</v>
      </c>
      <c r="F284" s="45">
        <v>36</v>
      </c>
      <c r="G284" s="45">
        <v>0</v>
      </c>
      <c r="H284" s="40">
        <f t="shared" si="242"/>
        <v>36</v>
      </c>
      <c r="I284" s="45">
        <v>36</v>
      </c>
      <c r="J284" s="45">
        <v>0</v>
      </c>
      <c r="K284" s="40">
        <f t="shared" si="243"/>
        <v>36</v>
      </c>
      <c r="L284" s="45">
        <v>36</v>
      </c>
      <c r="M284" s="45">
        <v>0</v>
      </c>
      <c r="N284" s="40">
        <f t="shared" si="244"/>
        <v>36</v>
      </c>
      <c r="O284" s="45">
        <v>36</v>
      </c>
      <c r="P284" s="45">
        <v>0</v>
      </c>
    </row>
    <row r="285" spans="2:16" ht="36" x14ac:dyDescent="0.25">
      <c r="B285" s="30" t="s">
        <v>537</v>
      </c>
      <c r="C285" s="31"/>
      <c r="D285" s="53" t="s">
        <v>125</v>
      </c>
      <c r="E285" s="79">
        <f t="shared" si="241"/>
        <v>3000</v>
      </c>
      <c r="F285" s="79">
        <f>SUM(F289:F292)</f>
        <v>3000</v>
      </c>
      <c r="G285" s="79">
        <f t="shared" ref="G285" si="256">SUM(G289:G292)</f>
        <v>0</v>
      </c>
      <c r="H285" s="79">
        <f t="shared" si="242"/>
        <v>3500</v>
      </c>
      <c r="I285" s="79">
        <f>SUM(I289:I292)</f>
        <v>3500</v>
      </c>
      <c r="J285" s="79">
        <f t="shared" ref="J285" si="257">SUM(J289:J292)</f>
        <v>0</v>
      </c>
      <c r="K285" s="79">
        <f t="shared" si="243"/>
        <v>3500</v>
      </c>
      <c r="L285" s="79">
        <f>SUM(L289:L292)</f>
        <v>3500</v>
      </c>
      <c r="M285" s="79">
        <f t="shared" ref="M285" si="258">SUM(M289:M292)</f>
        <v>0</v>
      </c>
      <c r="N285" s="79">
        <f t="shared" si="244"/>
        <v>3836</v>
      </c>
      <c r="O285" s="79">
        <f>SUM(O289:O292)</f>
        <v>3836</v>
      </c>
      <c r="P285" s="79">
        <f t="shared" ref="P285" si="259">SUM(P289:P292)</f>
        <v>0</v>
      </c>
    </row>
    <row r="286" spans="2:16" ht="18" x14ac:dyDescent="0.25">
      <c r="B286" s="41"/>
      <c r="C286" s="42"/>
      <c r="D286" s="43" t="s">
        <v>151</v>
      </c>
      <c r="E286" s="36">
        <f t="shared" si="241"/>
        <v>0</v>
      </c>
      <c r="F286" s="36">
        <f t="shared" ref="F286:G286" si="260">SUM(F287:F288)</f>
        <v>0</v>
      </c>
      <c r="G286" s="36">
        <f t="shared" si="260"/>
        <v>0</v>
      </c>
      <c r="H286" s="36">
        <f t="shared" si="242"/>
        <v>0</v>
      </c>
      <c r="I286" s="36">
        <f t="shared" ref="I286:J286" si="261">SUM(I287:I288)</f>
        <v>0</v>
      </c>
      <c r="J286" s="36">
        <f t="shared" si="261"/>
        <v>0</v>
      </c>
      <c r="K286" s="36">
        <f t="shared" si="243"/>
        <v>0</v>
      </c>
      <c r="L286" s="36">
        <f t="shared" ref="L286:M286" si="262">SUM(L287:L288)</f>
        <v>0</v>
      </c>
      <c r="M286" s="36">
        <f t="shared" si="262"/>
        <v>0</v>
      </c>
      <c r="N286" s="36">
        <f t="shared" si="244"/>
        <v>0</v>
      </c>
      <c r="O286" s="36">
        <f t="shared" ref="O286:P286" si="263">SUM(O287:O288)</f>
        <v>0</v>
      </c>
      <c r="P286" s="36">
        <f t="shared" si="263"/>
        <v>0</v>
      </c>
    </row>
    <row r="287" spans="2:16" ht="18" x14ac:dyDescent="0.25">
      <c r="B287" s="41"/>
      <c r="C287" s="42"/>
      <c r="D287" s="44" t="s">
        <v>335</v>
      </c>
      <c r="E287" s="37">
        <f t="shared" si="241"/>
        <v>0</v>
      </c>
      <c r="F287" s="37">
        <v>0</v>
      </c>
      <c r="G287" s="37">
        <v>0</v>
      </c>
      <c r="H287" s="37">
        <f t="shared" si="242"/>
        <v>0</v>
      </c>
      <c r="I287" s="37">
        <v>0</v>
      </c>
      <c r="J287" s="37">
        <v>0</v>
      </c>
      <c r="K287" s="37">
        <f t="shared" si="243"/>
        <v>0</v>
      </c>
      <c r="L287" s="37">
        <v>0</v>
      </c>
      <c r="M287" s="37">
        <v>0</v>
      </c>
      <c r="N287" s="37">
        <f t="shared" si="244"/>
        <v>0</v>
      </c>
      <c r="O287" s="37">
        <v>0</v>
      </c>
      <c r="P287" s="37">
        <v>0</v>
      </c>
    </row>
    <row r="288" spans="2:16" ht="18" x14ac:dyDescent="0.25">
      <c r="B288" s="41"/>
      <c r="C288" s="42"/>
      <c r="D288" s="44" t="s">
        <v>155</v>
      </c>
      <c r="E288" s="36">
        <f t="shared" si="241"/>
        <v>0</v>
      </c>
      <c r="F288" s="37">
        <v>0</v>
      </c>
      <c r="G288" s="37">
        <v>0</v>
      </c>
      <c r="H288" s="36">
        <f t="shared" si="242"/>
        <v>0</v>
      </c>
      <c r="I288" s="37">
        <v>0</v>
      </c>
      <c r="J288" s="37">
        <v>0</v>
      </c>
      <c r="K288" s="36">
        <f t="shared" si="243"/>
        <v>0</v>
      </c>
      <c r="L288" s="37">
        <v>0</v>
      </c>
      <c r="M288" s="37">
        <v>0</v>
      </c>
      <c r="N288" s="36">
        <f t="shared" si="244"/>
        <v>0</v>
      </c>
      <c r="O288" s="37">
        <v>0</v>
      </c>
      <c r="P288" s="37">
        <v>0</v>
      </c>
    </row>
    <row r="289" spans="2:16" ht="30" x14ac:dyDescent="0.25">
      <c r="B289" s="38"/>
      <c r="C289" s="60" t="s">
        <v>278</v>
      </c>
      <c r="D289" s="39" t="s">
        <v>279</v>
      </c>
      <c r="E289" s="40">
        <f t="shared" si="241"/>
        <v>800</v>
      </c>
      <c r="F289" s="45">
        <v>800</v>
      </c>
      <c r="G289" s="45">
        <v>0</v>
      </c>
      <c r="H289" s="40">
        <f t="shared" si="242"/>
        <v>1000</v>
      </c>
      <c r="I289" s="45">
        <v>1000</v>
      </c>
      <c r="J289" s="45">
        <v>0</v>
      </c>
      <c r="K289" s="40">
        <f t="shared" si="243"/>
        <v>1000</v>
      </c>
      <c r="L289" s="45">
        <v>1000</v>
      </c>
      <c r="M289" s="45">
        <v>0</v>
      </c>
      <c r="N289" s="40">
        <f t="shared" si="244"/>
        <v>1200</v>
      </c>
      <c r="O289" s="45">
        <v>1200</v>
      </c>
      <c r="P289" s="45">
        <v>0</v>
      </c>
    </row>
    <row r="290" spans="2:16" ht="30" x14ac:dyDescent="0.25">
      <c r="B290" s="38"/>
      <c r="C290" s="60" t="s">
        <v>280</v>
      </c>
      <c r="D290" s="39" t="s">
        <v>281</v>
      </c>
      <c r="E290" s="40">
        <f t="shared" si="241"/>
        <v>770</v>
      </c>
      <c r="F290" s="45">
        <v>770</v>
      </c>
      <c r="G290" s="45">
        <v>0</v>
      </c>
      <c r="H290" s="40">
        <f t="shared" si="242"/>
        <v>950</v>
      </c>
      <c r="I290" s="45">
        <v>950</v>
      </c>
      <c r="J290" s="45">
        <v>0</v>
      </c>
      <c r="K290" s="40">
        <f t="shared" si="243"/>
        <v>950</v>
      </c>
      <c r="L290" s="45">
        <v>950</v>
      </c>
      <c r="M290" s="45">
        <v>0</v>
      </c>
      <c r="N290" s="40">
        <f t="shared" si="244"/>
        <v>1000</v>
      </c>
      <c r="O290" s="45">
        <v>1000</v>
      </c>
      <c r="P290" s="45">
        <v>0</v>
      </c>
    </row>
    <row r="291" spans="2:16" ht="30" x14ac:dyDescent="0.25">
      <c r="B291" s="38"/>
      <c r="C291" s="60" t="s">
        <v>282</v>
      </c>
      <c r="D291" s="39" t="s">
        <v>283</v>
      </c>
      <c r="E291" s="40">
        <f t="shared" si="241"/>
        <v>1144</v>
      </c>
      <c r="F291" s="45">
        <v>1144</v>
      </c>
      <c r="G291" s="45">
        <v>0</v>
      </c>
      <c r="H291" s="40">
        <f t="shared" si="242"/>
        <v>1264</v>
      </c>
      <c r="I291" s="45">
        <v>1264</v>
      </c>
      <c r="J291" s="45">
        <v>0</v>
      </c>
      <c r="K291" s="40">
        <f t="shared" si="243"/>
        <v>1264</v>
      </c>
      <c r="L291" s="45">
        <v>1264</v>
      </c>
      <c r="M291" s="45">
        <v>0</v>
      </c>
      <c r="N291" s="40">
        <f t="shared" si="244"/>
        <v>1350</v>
      </c>
      <c r="O291" s="45">
        <v>1350</v>
      </c>
      <c r="P291" s="45">
        <v>0</v>
      </c>
    </row>
    <row r="292" spans="2:16" ht="30" x14ac:dyDescent="0.25">
      <c r="B292" s="38"/>
      <c r="C292" s="60" t="s">
        <v>284</v>
      </c>
      <c r="D292" s="39" t="s">
        <v>263</v>
      </c>
      <c r="E292" s="40">
        <f t="shared" si="241"/>
        <v>286</v>
      </c>
      <c r="F292" s="45">
        <v>286</v>
      </c>
      <c r="G292" s="45">
        <v>0</v>
      </c>
      <c r="H292" s="40">
        <f t="shared" si="242"/>
        <v>286</v>
      </c>
      <c r="I292" s="45">
        <v>286</v>
      </c>
      <c r="J292" s="45">
        <v>0</v>
      </c>
      <c r="K292" s="40">
        <f t="shared" si="243"/>
        <v>286</v>
      </c>
      <c r="L292" s="45">
        <v>286</v>
      </c>
      <c r="M292" s="45">
        <v>0</v>
      </c>
      <c r="N292" s="40">
        <f t="shared" si="244"/>
        <v>286</v>
      </c>
      <c r="O292" s="45">
        <v>286</v>
      </c>
      <c r="P292" s="45">
        <v>0</v>
      </c>
    </row>
    <row r="293" spans="2:16" ht="75" customHeight="1" x14ac:dyDescent="0.25">
      <c r="B293" s="30" t="s">
        <v>538</v>
      </c>
      <c r="C293" s="31"/>
      <c r="D293" s="53" t="s">
        <v>127</v>
      </c>
      <c r="E293" s="79">
        <f t="shared" si="241"/>
        <v>9800</v>
      </c>
      <c r="F293" s="79">
        <f>F297+F298+F299+F300</f>
        <v>9800</v>
      </c>
      <c r="G293" s="79">
        <f>SUM(G297:G301)</f>
        <v>0</v>
      </c>
      <c r="H293" s="79">
        <f t="shared" si="242"/>
        <v>11500</v>
      </c>
      <c r="I293" s="79">
        <f>I297+I298+I299+I300</f>
        <v>11500</v>
      </c>
      <c r="J293" s="79">
        <f>SUM(J297:J301)</f>
        <v>0</v>
      </c>
      <c r="K293" s="79">
        <f t="shared" si="243"/>
        <v>12500</v>
      </c>
      <c r="L293" s="79">
        <f>L297+L298+L299+L300</f>
        <v>12500</v>
      </c>
      <c r="M293" s="79">
        <f>SUM(M297:M301)</f>
        <v>0</v>
      </c>
      <c r="N293" s="79">
        <f t="shared" si="244"/>
        <v>12650</v>
      </c>
      <c r="O293" s="79">
        <f>O297+O298+O299+O300</f>
        <v>12650</v>
      </c>
      <c r="P293" s="79">
        <f>SUM(P297:P301)</f>
        <v>0</v>
      </c>
    </row>
    <row r="294" spans="2:16" ht="18" x14ac:dyDescent="0.25">
      <c r="B294" s="41"/>
      <c r="C294" s="42"/>
      <c r="D294" s="43" t="s">
        <v>151</v>
      </c>
      <c r="E294" s="36">
        <f t="shared" si="241"/>
        <v>0</v>
      </c>
      <c r="F294" s="36">
        <f t="shared" ref="F294:G294" si="264">SUM(F295:F296)</f>
        <v>0</v>
      </c>
      <c r="G294" s="36">
        <f t="shared" si="264"/>
        <v>0</v>
      </c>
      <c r="H294" s="36">
        <f t="shared" si="242"/>
        <v>0</v>
      </c>
      <c r="I294" s="36">
        <f t="shared" ref="I294:J294" si="265">SUM(I295:I296)</f>
        <v>0</v>
      </c>
      <c r="J294" s="36">
        <f t="shared" si="265"/>
        <v>0</v>
      </c>
      <c r="K294" s="36">
        <f t="shared" si="243"/>
        <v>0</v>
      </c>
      <c r="L294" s="36">
        <f t="shared" ref="L294:M294" si="266">SUM(L295:L296)</f>
        <v>0</v>
      </c>
      <c r="M294" s="36">
        <f t="shared" si="266"/>
        <v>0</v>
      </c>
      <c r="N294" s="36">
        <f t="shared" si="244"/>
        <v>0</v>
      </c>
      <c r="O294" s="36">
        <f t="shared" ref="O294:P294" si="267">SUM(O295:O296)</f>
        <v>0</v>
      </c>
      <c r="P294" s="36">
        <f t="shared" si="267"/>
        <v>0</v>
      </c>
    </row>
    <row r="295" spans="2:16" ht="18" x14ac:dyDescent="0.25">
      <c r="B295" s="41"/>
      <c r="C295" s="42"/>
      <c r="D295" s="44" t="s">
        <v>335</v>
      </c>
      <c r="E295" s="37">
        <f t="shared" si="241"/>
        <v>0</v>
      </c>
      <c r="F295" s="37">
        <v>0</v>
      </c>
      <c r="G295" s="37">
        <v>0</v>
      </c>
      <c r="H295" s="37">
        <f t="shared" si="242"/>
        <v>0</v>
      </c>
      <c r="I295" s="37">
        <v>0</v>
      </c>
      <c r="J295" s="37">
        <v>0</v>
      </c>
      <c r="K295" s="37">
        <f t="shared" si="243"/>
        <v>0</v>
      </c>
      <c r="L295" s="37">
        <v>0</v>
      </c>
      <c r="M295" s="37">
        <v>0</v>
      </c>
      <c r="N295" s="37">
        <f t="shared" si="244"/>
        <v>0</v>
      </c>
      <c r="O295" s="37">
        <v>0</v>
      </c>
      <c r="P295" s="37">
        <v>0</v>
      </c>
    </row>
    <row r="296" spans="2:16" ht="18" x14ac:dyDescent="0.25">
      <c r="B296" s="41"/>
      <c r="C296" s="42"/>
      <c r="D296" s="44" t="s">
        <v>155</v>
      </c>
      <c r="E296" s="37">
        <f t="shared" si="241"/>
        <v>0</v>
      </c>
      <c r="F296" s="37">
        <v>0</v>
      </c>
      <c r="G296" s="37">
        <v>0</v>
      </c>
      <c r="H296" s="37">
        <f t="shared" si="242"/>
        <v>0</v>
      </c>
      <c r="I296" s="37">
        <v>0</v>
      </c>
      <c r="J296" s="37">
        <v>0</v>
      </c>
      <c r="K296" s="37">
        <f t="shared" si="243"/>
        <v>0</v>
      </c>
      <c r="L296" s="37">
        <v>0</v>
      </c>
      <c r="M296" s="37">
        <v>0</v>
      </c>
      <c r="N296" s="37">
        <f t="shared" si="244"/>
        <v>0</v>
      </c>
      <c r="O296" s="37">
        <v>0</v>
      </c>
      <c r="P296" s="37">
        <v>0</v>
      </c>
    </row>
    <row r="297" spans="2:16" ht="30" x14ac:dyDescent="0.25">
      <c r="B297" s="38"/>
      <c r="C297" s="60" t="s">
        <v>285</v>
      </c>
      <c r="D297" s="39" t="s">
        <v>286</v>
      </c>
      <c r="E297" s="45">
        <f t="shared" si="241"/>
        <v>70</v>
      </c>
      <c r="F297" s="45">
        <v>70</v>
      </c>
      <c r="G297" s="45">
        <v>0</v>
      </c>
      <c r="H297" s="45">
        <f t="shared" si="242"/>
        <v>90</v>
      </c>
      <c r="I297" s="45">
        <v>90</v>
      </c>
      <c r="J297" s="45">
        <v>0</v>
      </c>
      <c r="K297" s="45">
        <f t="shared" si="243"/>
        <v>90</v>
      </c>
      <c r="L297" s="45">
        <v>90</v>
      </c>
      <c r="M297" s="45">
        <v>0</v>
      </c>
      <c r="N297" s="45">
        <f t="shared" si="244"/>
        <v>90</v>
      </c>
      <c r="O297" s="45">
        <v>90</v>
      </c>
      <c r="P297" s="45">
        <v>0</v>
      </c>
    </row>
    <row r="298" spans="2:16" ht="60" x14ac:dyDescent="0.25">
      <c r="B298" s="38"/>
      <c r="C298" s="60" t="s">
        <v>287</v>
      </c>
      <c r="D298" s="39" t="s">
        <v>288</v>
      </c>
      <c r="E298" s="45">
        <f t="shared" ref="E298:E322" si="268">SUM(F298:G298)</f>
        <v>400</v>
      </c>
      <c r="F298" s="45">
        <v>400</v>
      </c>
      <c r="G298" s="45">
        <v>0</v>
      </c>
      <c r="H298" s="45">
        <f t="shared" ref="H298:H322" si="269">SUM(I298:J298)</f>
        <v>400</v>
      </c>
      <c r="I298" s="45">
        <v>400</v>
      </c>
      <c r="J298" s="45">
        <v>0</v>
      </c>
      <c r="K298" s="45">
        <f t="shared" ref="K298:K322" si="270">SUM(L298:M298)</f>
        <v>400</v>
      </c>
      <c r="L298" s="45">
        <v>400</v>
      </c>
      <c r="M298" s="45">
        <v>0</v>
      </c>
      <c r="N298" s="45">
        <f t="shared" ref="N298:N322" si="271">SUM(O298:P298)</f>
        <v>500</v>
      </c>
      <c r="O298" s="45">
        <v>500</v>
      </c>
      <c r="P298" s="45">
        <v>0</v>
      </c>
    </row>
    <row r="299" spans="2:16" ht="60" x14ac:dyDescent="0.25">
      <c r="B299" s="38"/>
      <c r="C299" s="60" t="s">
        <v>289</v>
      </c>
      <c r="D299" s="39" t="s">
        <v>290</v>
      </c>
      <c r="E299" s="45">
        <f t="shared" si="268"/>
        <v>200</v>
      </c>
      <c r="F299" s="45">
        <v>200</v>
      </c>
      <c r="G299" s="45">
        <v>0</v>
      </c>
      <c r="H299" s="45">
        <f t="shared" si="269"/>
        <v>260</v>
      </c>
      <c r="I299" s="45">
        <v>260</v>
      </c>
      <c r="J299" s="45">
        <v>0</v>
      </c>
      <c r="K299" s="45">
        <f t="shared" si="270"/>
        <v>260</v>
      </c>
      <c r="L299" s="45">
        <v>260</v>
      </c>
      <c r="M299" s="45">
        <v>0</v>
      </c>
      <c r="N299" s="45">
        <f t="shared" si="271"/>
        <v>310</v>
      </c>
      <c r="O299" s="45">
        <v>310</v>
      </c>
      <c r="P299" s="45">
        <v>0</v>
      </c>
    </row>
    <row r="300" spans="2:16" ht="30" x14ac:dyDescent="0.25">
      <c r="B300" s="38"/>
      <c r="C300" s="60" t="s">
        <v>291</v>
      </c>
      <c r="D300" s="39" t="s">
        <v>539</v>
      </c>
      <c r="E300" s="45">
        <f t="shared" si="268"/>
        <v>9130</v>
      </c>
      <c r="F300" s="45">
        <v>9130</v>
      </c>
      <c r="G300" s="45">
        <v>0</v>
      </c>
      <c r="H300" s="45">
        <f t="shared" si="269"/>
        <v>10750</v>
      </c>
      <c r="I300" s="45">
        <v>10750</v>
      </c>
      <c r="J300" s="45">
        <v>0</v>
      </c>
      <c r="K300" s="45">
        <f t="shared" si="270"/>
        <v>11750</v>
      </c>
      <c r="L300" s="45">
        <v>11750</v>
      </c>
      <c r="M300" s="45">
        <v>0</v>
      </c>
      <c r="N300" s="45">
        <f t="shared" si="271"/>
        <v>11750</v>
      </c>
      <c r="O300" s="45">
        <v>11750</v>
      </c>
      <c r="P300" s="45">
        <v>0</v>
      </c>
    </row>
    <row r="301" spans="2:16" ht="30" x14ac:dyDescent="0.25">
      <c r="B301" s="38"/>
      <c r="C301" s="60" t="s">
        <v>541</v>
      </c>
      <c r="D301" s="39" t="s">
        <v>540</v>
      </c>
      <c r="E301" s="45">
        <f t="shared" si="268"/>
        <v>240</v>
      </c>
      <c r="F301" s="45">
        <v>240</v>
      </c>
      <c r="G301" s="45">
        <v>0</v>
      </c>
      <c r="H301" s="45">
        <f t="shared" si="269"/>
        <v>240</v>
      </c>
      <c r="I301" s="45">
        <v>240</v>
      </c>
      <c r="J301" s="45">
        <v>0</v>
      </c>
      <c r="K301" s="45">
        <f t="shared" si="270"/>
        <v>240</v>
      </c>
      <c r="L301" s="45">
        <v>240</v>
      </c>
      <c r="M301" s="45">
        <v>0</v>
      </c>
      <c r="N301" s="45">
        <f t="shared" si="271"/>
        <v>300</v>
      </c>
      <c r="O301" s="45">
        <v>300</v>
      </c>
      <c r="P301" s="45">
        <v>0</v>
      </c>
    </row>
    <row r="302" spans="2:16" ht="36" x14ac:dyDescent="0.25">
      <c r="B302" s="30" t="s">
        <v>542</v>
      </c>
      <c r="C302" s="31"/>
      <c r="D302" s="53" t="s">
        <v>543</v>
      </c>
      <c r="E302" s="79">
        <f t="shared" si="268"/>
        <v>44730</v>
      </c>
      <c r="F302" s="79">
        <f>SUM(F306:F307)</f>
        <v>44730</v>
      </c>
      <c r="G302" s="79">
        <f>SUM(G306:G307)</f>
        <v>0</v>
      </c>
      <c r="H302" s="79">
        <f t="shared" si="269"/>
        <v>44730</v>
      </c>
      <c r="I302" s="79">
        <f>SUM(I306:I307)</f>
        <v>44730</v>
      </c>
      <c r="J302" s="79">
        <f>SUM(J306:J307)</f>
        <v>0</v>
      </c>
      <c r="K302" s="79">
        <f t="shared" si="270"/>
        <v>44730</v>
      </c>
      <c r="L302" s="79">
        <f>SUM(L306:L307)</f>
        <v>44730</v>
      </c>
      <c r="M302" s="79">
        <f>SUM(M306:M307)</f>
        <v>0</v>
      </c>
      <c r="N302" s="79">
        <f t="shared" si="271"/>
        <v>49240</v>
      </c>
      <c r="O302" s="79">
        <v>49240</v>
      </c>
      <c r="P302" s="79">
        <f>SUM(P306:P307)</f>
        <v>0</v>
      </c>
    </row>
    <row r="303" spans="2:16" ht="18" x14ac:dyDescent="0.25">
      <c r="B303" s="41"/>
      <c r="C303" s="42"/>
      <c r="D303" s="43" t="s">
        <v>151</v>
      </c>
      <c r="E303" s="36">
        <f t="shared" si="268"/>
        <v>3432</v>
      </c>
      <c r="F303" s="36">
        <f t="shared" ref="F303:G303" si="272">SUM(F304:F305)</f>
        <v>3432</v>
      </c>
      <c r="G303" s="36">
        <f t="shared" si="272"/>
        <v>0</v>
      </c>
      <c r="H303" s="36">
        <f t="shared" si="269"/>
        <v>3432</v>
      </c>
      <c r="I303" s="36">
        <f t="shared" ref="I303:J303" si="273">SUM(I304:I305)</f>
        <v>3432</v>
      </c>
      <c r="J303" s="36">
        <f t="shared" si="273"/>
        <v>0</v>
      </c>
      <c r="K303" s="36">
        <f t="shared" si="270"/>
        <v>3432</v>
      </c>
      <c r="L303" s="36">
        <f t="shared" ref="L303:M303" si="274">SUM(L304:L305)</f>
        <v>3432</v>
      </c>
      <c r="M303" s="36">
        <f t="shared" si="274"/>
        <v>0</v>
      </c>
      <c r="N303" s="36">
        <f t="shared" si="271"/>
        <v>3432</v>
      </c>
      <c r="O303" s="36">
        <f t="shared" ref="O303:P303" si="275">SUM(O304:O305)</f>
        <v>3432</v>
      </c>
      <c r="P303" s="36">
        <f t="shared" si="275"/>
        <v>0</v>
      </c>
    </row>
    <row r="304" spans="2:16" ht="18" x14ac:dyDescent="0.25">
      <c r="B304" s="41"/>
      <c r="C304" s="42"/>
      <c r="D304" s="44" t="s">
        <v>335</v>
      </c>
      <c r="E304" s="37">
        <f t="shared" si="268"/>
        <v>0</v>
      </c>
      <c r="F304" s="37">
        <v>0</v>
      </c>
      <c r="G304" s="37">
        <v>0</v>
      </c>
      <c r="H304" s="37">
        <f t="shared" si="269"/>
        <v>0</v>
      </c>
      <c r="I304" s="37">
        <v>0</v>
      </c>
      <c r="J304" s="37">
        <v>0</v>
      </c>
      <c r="K304" s="37">
        <f t="shared" si="270"/>
        <v>0</v>
      </c>
      <c r="L304" s="37">
        <v>0</v>
      </c>
      <c r="M304" s="37">
        <v>0</v>
      </c>
      <c r="N304" s="37">
        <f t="shared" si="271"/>
        <v>0</v>
      </c>
      <c r="O304" s="37">
        <v>0</v>
      </c>
      <c r="P304" s="37">
        <v>0</v>
      </c>
    </row>
    <row r="305" spans="1:16" ht="18" x14ac:dyDescent="0.25">
      <c r="B305" s="41"/>
      <c r="C305" s="42"/>
      <c r="D305" s="44" t="s">
        <v>155</v>
      </c>
      <c r="E305" s="51">
        <f t="shared" si="268"/>
        <v>3432</v>
      </c>
      <c r="F305" s="51">
        <f>3290+142</f>
        <v>3432</v>
      </c>
      <c r="G305" s="51">
        <v>0</v>
      </c>
      <c r="H305" s="51">
        <f t="shared" si="269"/>
        <v>3432</v>
      </c>
      <c r="I305" s="51">
        <f>3290+142</f>
        <v>3432</v>
      </c>
      <c r="J305" s="51">
        <v>0</v>
      </c>
      <c r="K305" s="51">
        <f t="shared" si="270"/>
        <v>3432</v>
      </c>
      <c r="L305" s="51">
        <f>3290+142</f>
        <v>3432</v>
      </c>
      <c r="M305" s="37">
        <v>0</v>
      </c>
      <c r="N305" s="51">
        <f t="shared" si="271"/>
        <v>3432</v>
      </c>
      <c r="O305" s="51">
        <v>3432</v>
      </c>
      <c r="P305" s="37">
        <v>0</v>
      </c>
    </row>
    <row r="306" spans="1:16" ht="45" x14ac:dyDescent="0.25">
      <c r="B306" s="38"/>
      <c r="C306" s="60" t="s">
        <v>307</v>
      </c>
      <c r="D306" s="39" t="s">
        <v>569</v>
      </c>
      <c r="E306" s="76">
        <f t="shared" si="268"/>
        <v>730</v>
      </c>
      <c r="F306" s="76">
        <v>730</v>
      </c>
      <c r="G306" s="76">
        <v>0</v>
      </c>
      <c r="H306" s="76">
        <f t="shared" si="269"/>
        <v>730</v>
      </c>
      <c r="I306" s="76">
        <v>730</v>
      </c>
      <c r="J306" s="76">
        <v>0</v>
      </c>
      <c r="K306" s="76">
        <f t="shared" si="270"/>
        <v>730</v>
      </c>
      <c r="L306" s="76">
        <v>730</v>
      </c>
      <c r="M306" s="45">
        <v>0</v>
      </c>
      <c r="N306" s="76">
        <f t="shared" si="271"/>
        <v>740</v>
      </c>
      <c r="O306" s="76">
        <v>740</v>
      </c>
      <c r="P306" s="45">
        <v>0</v>
      </c>
    </row>
    <row r="307" spans="1:16" ht="75" x14ac:dyDescent="0.25">
      <c r="B307" s="38"/>
      <c r="C307" s="60" t="s">
        <v>309</v>
      </c>
      <c r="D307" s="39" t="s">
        <v>361</v>
      </c>
      <c r="E307" s="45">
        <f t="shared" si="268"/>
        <v>44000</v>
      </c>
      <c r="F307" s="45">
        <v>44000</v>
      </c>
      <c r="G307" s="45">
        <v>0</v>
      </c>
      <c r="H307" s="45">
        <f t="shared" si="269"/>
        <v>44000</v>
      </c>
      <c r="I307" s="45">
        <v>44000</v>
      </c>
      <c r="J307" s="45">
        <v>0</v>
      </c>
      <c r="K307" s="45">
        <f t="shared" si="270"/>
        <v>44000</v>
      </c>
      <c r="L307" s="45">
        <v>44000</v>
      </c>
      <c r="M307" s="45">
        <v>0</v>
      </c>
      <c r="N307" s="45">
        <f t="shared" si="271"/>
        <v>48500</v>
      </c>
      <c r="O307" s="45">
        <v>48500</v>
      </c>
      <c r="P307" s="45">
        <v>0</v>
      </c>
    </row>
    <row r="308" spans="1:16" ht="18" x14ac:dyDescent="0.25">
      <c r="A308" s="7"/>
      <c r="B308" s="30" t="s">
        <v>544</v>
      </c>
      <c r="C308" s="31"/>
      <c r="D308" s="53" t="s">
        <v>129</v>
      </c>
      <c r="E308" s="79">
        <f t="shared" si="268"/>
        <v>26000</v>
      </c>
      <c r="F308" s="79">
        <f>SUM(F313:F316)</f>
        <v>26000</v>
      </c>
      <c r="G308" s="79">
        <f t="shared" ref="G308" si="276">SUM(G313:G316)</f>
        <v>0</v>
      </c>
      <c r="H308" s="79">
        <f t="shared" si="269"/>
        <v>27000</v>
      </c>
      <c r="I308" s="79">
        <f>SUM(I313:I316)</f>
        <v>27000</v>
      </c>
      <c r="J308" s="79">
        <f t="shared" ref="J308" si="277">SUM(J313:J316)</f>
        <v>0</v>
      </c>
      <c r="K308" s="79">
        <f t="shared" si="270"/>
        <v>29000</v>
      </c>
      <c r="L308" s="79">
        <f>SUM(L313:L316)</f>
        <v>29000</v>
      </c>
      <c r="M308" s="79">
        <f t="shared" ref="M308" si="278">SUM(M313:M316)</f>
        <v>0</v>
      </c>
      <c r="N308" s="79">
        <f t="shared" si="271"/>
        <v>29000</v>
      </c>
      <c r="O308" s="79">
        <f>SUM(O313:O316)</f>
        <v>29000</v>
      </c>
      <c r="P308" s="79">
        <f t="shared" ref="P308" si="279">SUM(P313:P316)</f>
        <v>0</v>
      </c>
    </row>
    <row r="309" spans="1:16" ht="18" x14ac:dyDescent="0.25">
      <c r="B309" s="41"/>
      <c r="C309" s="42"/>
      <c r="D309" s="43" t="s">
        <v>151</v>
      </c>
      <c r="E309" s="36">
        <f t="shared" si="268"/>
        <v>10</v>
      </c>
      <c r="F309" s="36">
        <f t="shared" ref="F309:G309" si="280">SUM(F310:F311)</f>
        <v>10</v>
      </c>
      <c r="G309" s="36">
        <f t="shared" si="280"/>
        <v>0</v>
      </c>
      <c r="H309" s="36">
        <f t="shared" si="269"/>
        <v>10</v>
      </c>
      <c r="I309" s="36">
        <f t="shared" ref="I309:J309" si="281">SUM(I310:I311)</f>
        <v>10</v>
      </c>
      <c r="J309" s="36">
        <f t="shared" si="281"/>
        <v>0</v>
      </c>
      <c r="K309" s="36">
        <f t="shared" si="270"/>
        <v>10</v>
      </c>
      <c r="L309" s="36">
        <f t="shared" ref="L309:M309" si="282">SUM(L310:L311)</f>
        <v>10</v>
      </c>
      <c r="M309" s="36">
        <f t="shared" si="282"/>
        <v>0</v>
      </c>
      <c r="N309" s="36">
        <f t="shared" si="271"/>
        <v>10</v>
      </c>
      <c r="O309" s="36">
        <f t="shared" ref="O309:P309" si="283">SUM(O310:O311)</f>
        <v>10</v>
      </c>
      <c r="P309" s="36">
        <f t="shared" si="283"/>
        <v>0</v>
      </c>
    </row>
    <row r="310" spans="1:16" ht="18" x14ac:dyDescent="0.25">
      <c r="B310" s="41"/>
      <c r="C310" s="42"/>
      <c r="D310" s="44" t="s">
        <v>335</v>
      </c>
      <c r="E310" s="37">
        <f t="shared" si="268"/>
        <v>0</v>
      </c>
      <c r="F310" s="37">
        <v>0</v>
      </c>
      <c r="G310" s="37">
        <v>0</v>
      </c>
      <c r="H310" s="37">
        <f t="shared" si="269"/>
        <v>0</v>
      </c>
      <c r="I310" s="37">
        <v>0</v>
      </c>
      <c r="J310" s="37">
        <v>0</v>
      </c>
      <c r="K310" s="37">
        <f t="shared" si="270"/>
        <v>0</v>
      </c>
      <c r="L310" s="37">
        <v>0</v>
      </c>
      <c r="M310" s="37">
        <v>0</v>
      </c>
      <c r="N310" s="37">
        <f t="shared" si="271"/>
        <v>0</v>
      </c>
      <c r="O310" s="37">
        <v>0</v>
      </c>
      <c r="P310" s="37">
        <v>0</v>
      </c>
    </row>
    <row r="311" spans="1:16" ht="18" x14ac:dyDescent="0.25">
      <c r="B311" s="41"/>
      <c r="C311" s="42"/>
      <c r="D311" s="44" t="s">
        <v>155</v>
      </c>
      <c r="E311" s="103">
        <f t="shared" si="268"/>
        <v>10</v>
      </c>
      <c r="F311" s="103">
        <v>10</v>
      </c>
      <c r="G311" s="103">
        <v>0</v>
      </c>
      <c r="H311" s="103">
        <f t="shared" si="269"/>
        <v>10</v>
      </c>
      <c r="I311" s="103">
        <v>10</v>
      </c>
      <c r="J311" s="103">
        <v>0</v>
      </c>
      <c r="K311" s="103">
        <f t="shared" si="270"/>
        <v>10</v>
      </c>
      <c r="L311" s="103">
        <v>10</v>
      </c>
      <c r="M311" s="103">
        <v>0</v>
      </c>
      <c r="N311" s="103">
        <f t="shared" si="271"/>
        <v>10</v>
      </c>
      <c r="O311" s="103">
        <v>10</v>
      </c>
      <c r="P311" s="103">
        <v>0</v>
      </c>
    </row>
    <row r="312" spans="1:16" ht="30" x14ac:dyDescent="0.25">
      <c r="A312" s="90"/>
      <c r="B312" s="41"/>
      <c r="C312" s="42"/>
      <c r="D312" s="39" t="s">
        <v>571</v>
      </c>
      <c r="E312" s="37">
        <f t="shared" si="268"/>
        <v>26000</v>
      </c>
      <c r="F312" s="37">
        <v>26000</v>
      </c>
      <c r="G312" s="37">
        <v>0</v>
      </c>
      <c r="H312" s="37">
        <f t="shared" si="269"/>
        <v>0</v>
      </c>
      <c r="I312" s="37">
        <v>0</v>
      </c>
      <c r="J312" s="37">
        <v>0</v>
      </c>
      <c r="K312" s="37">
        <f t="shared" si="270"/>
        <v>0</v>
      </c>
      <c r="L312" s="37">
        <v>0</v>
      </c>
      <c r="M312" s="37">
        <v>0</v>
      </c>
      <c r="N312" s="37">
        <f t="shared" si="271"/>
        <v>0</v>
      </c>
      <c r="O312" s="37">
        <v>0</v>
      </c>
      <c r="P312" s="37">
        <v>0</v>
      </c>
    </row>
    <row r="313" spans="1:16" ht="90" x14ac:dyDescent="0.25">
      <c r="A313" s="7"/>
      <c r="B313" s="38"/>
      <c r="C313" s="60" t="s">
        <v>310</v>
      </c>
      <c r="D313" s="39" t="s">
        <v>545</v>
      </c>
      <c r="E313" s="45">
        <f t="shared" si="268"/>
        <v>19325.8</v>
      </c>
      <c r="F313" s="45">
        <v>19325.8</v>
      </c>
      <c r="G313" s="45">
        <v>0</v>
      </c>
      <c r="H313" s="45">
        <f t="shared" si="269"/>
        <v>20324</v>
      </c>
      <c r="I313" s="45">
        <v>20324</v>
      </c>
      <c r="J313" s="45">
        <v>0</v>
      </c>
      <c r="K313" s="45">
        <f t="shared" si="270"/>
        <v>22324</v>
      </c>
      <c r="L313" s="45">
        <v>22324</v>
      </c>
      <c r="M313" s="45">
        <v>0</v>
      </c>
      <c r="N313" s="45">
        <f t="shared" si="271"/>
        <v>22324</v>
      </c>
      <c r="O313" s="45">
        <v>22324</v>
      </c>
      <c r="P313" s="45">
        <v>0</v>
      </c>
    </row>
    <row r="314" spans="1:16" ht="45" x14ac:dyDescent="0.25">
      <c r="A314" s="7"/>
      <c r="B314" s="38"/>
      <c r="C314" s="60" t="s">
        <v>312</v>
      </c>
      <c r="D314" s="39" t="s">
        <v>313</v>
      </c>
      <c r="E314" s="45">
        <f t="shared" si="268"/>
        <v>3738.5</v>
      </c>
      <c r="F314" s="45">
        <v>3738.5</v>
      </c>
      <c r="G314" s="45">
        <v>0</v>
      </c>
      <c r="H314" s="45">
        <f t="shared" si="269"/>
        <v>3740</v>
      </c>
      <c r="I314" s="45">
        <v>3740</v>
      </c>
      <c r="J314" s="45">
        <v>0</v>
      </c>
      <c r="K314" s="45">
        <f t="shared" si="270"/>
        <v>3740</v>
      </c>
      <c r="L314" s="45">
        <v>3740</v>
      </c>
      <c r="M314" s="45">
        <v>0</v>
      </c>
      <c r="N314" s="45">
        <f t="shared" si="271"/>
        <v>3740</v>
      </c>
      <c r="O314" s="45">
        <v>3740</v>
      </c>
      <c r="P314" s="45">
        <v>0</v>
      </c>
    </row>
    <row r="315" spans="1:16" ht="30" x14ac:dyDescent="0.25">
      <c r="A315" s="7"/>
      <c r="B315" s="38"/>
      <c r="C315" s="60" t="s">
        <v>314</v>
      </c>
      <c r="D315" s="39" t="s">
        <v>315</v>
      </c>
      <c r="E315" s="45">
        <f t="shared" si="268"/>
        <v>209.7</v>
      </c>
      <c r="F315" s="45">
        <v>209.7</v>
      </c>
      <c r="G315" s="45">
        <v>0</v>
      </c>
      <c r="H315" s="45">
        <f t="shared" si="269"/>
        <v>210</v>
      </c>
      <c r="I315" s="45">
        <v>210</v>
      </c>
      <c r="J315" s="45">
        <v>0</v>
      </c>
      <c r="K315" s="45">
        <f t="shared" si="270"/>
        <v>210</v>
      </c>
      <c r="L315" s="45">
        <v>210</v>
      </c>
      <c r="M315" s="45">
        <v>0</v>
      </c>
      <c r="N315" s="45">
        <f t="shared" si="271"/>
        <v>210</v>
      </c>
      <c r="O315" s="45">
        <v>210</v>
      </c>
      <c r="P315" s="45">
        <v>0</v>
      </c>
    </row>
    <row r="316" spans="1:16" ht="60" x14ac:dyDescent="0.25">
      <c r="A316" s="7"/>
      <c r="B316" s="38"/>
      <c r="C316" s="60" t="s">
        <v>316</v>
      </c>
      <c r="D316" s="39" t="s">
        <v>317</v>
      </c>
      <c r="E316" s="45">
        <f t="shared" si="268"/>
        <v>2726</v>
      </c>
      <c r="F316" s="45">
        <v>2726</v>
      </c>
      <c r="G316" s="45">
        <v>0</v>
      </c>
      <c r="H316" s="45">
        <f t="shared" si="269"/>
        <v>2726</v>
      </c>
      <c r="I316" s="45">
        <v>2726</v>
      </c>
      <c r="J316" s="45">
        <v>0</v>
      </c>
      <c r="K316" s="45">
        <f t="shared" si="270"/>
        <v>2726</v>
      </c>
      <c r="L316" s="45">
        <v>2726</v>
      </c>
      <c r="M316" s="45">
        <v>0</v>
      </c>
      <c r="N316" s="45">
        <f t="shared" si="271"/>
        <v>2726</v>
      </c>
      <c r="O316" s="45">
        <v>2726</v>
      </c>
      <c r="P316" s="45">
        <v>0</v>
      </c>
    </row>
    <row r="317" spans="1:16" ht="18" x14ac:dyDescent="0.25">
      <c r="A317" s="7"/>
      <c r="B317" s="30" t="s">
        <v>546</v>
      </c>
      <c r="C317" s="31"/>
      <c r="D317" s="53" t="s">
        <v>131</v>
      </c>
      <c r="E317" s="79">
        <f t="shared" si="268"/>
        <v>23370</v>
      </c>
      <c r="F317" s="79">
        <f>SUM(F321:F322)</f>
        <v>23370</v>
      </c>
      <c r="G317" s="79">
        <f>SUM(G321:G322)</f>
        <v>0</v>
      </c>
      <c r="H317" s="79">
        <f t="shared" si="269"/>
        <v>25000</v>
      </c>
      <c r="I317" s="79">
        <f>SUM(I321:I322)</f>
        <v>25000</v>
      </c>
      <c r="J317" s="79">
        <f>SUM(J321:J322)</f>
        <v>0</v>
      </c>
      <c r="K317" s="79">
        <f t="shared" si="270"/>
        <v>30000</v>
      </c>
      <c r="L317" s="79">
        <f>SUM(L321:L322)</f>
        <v>30000</v>
      </c>
      <c r="M317" s="79">
        <f>SUM(M321:M322)</f>
        <v>0</v>
      </c>
      <c r="N317" s="79">
        <f t="shared" si="271"/>
        <v>30000</v>
      </c>
      <c r="O317" s="79">
        <f>SUM(O321:O322)</f>
        <v>30000</v>
      </c>
      <c r="P317" s="79">
        <f>SUM(P321:P322)</f>
        <v>0</v>
      </c>
    </row>
    <row r="318" spans="1:16" ht="18" x14ac:dyDescent="0.25">
      <c r="B318" s="41"/>
      <c r="C318" s="42"/>
      <c r="D318" s="43" t="s">
        <v>151</v>
      </c>
      <c r="E318" s="36">
        <f t="shared" si="268"/>
        <v>0</v>
      </c>
      <c r="F318" s="36">
        <f t="shared" ref="F318:G318" si="284">SUM(F319:F320)</f>
        <v>0</v>
      </c>
      <c r="G318" s="36">
        <f t="shared" si="284"/>
        <v>0</v>
      </c>
      <c r="H318" s="36">
        <f t="shared" si="269"/>
        <v>0</v>
      </c>
      <c r="I318" s="36">
        <f t="shared" ref="I318:J318" si="285">SUM(I319:I320)</f>
        <v>0</v>
      </c>
      <c r="J318" s="36">
        <f t="shared" si="285"/>
        <v>0</v>
      </c>
      <c r="K318" s="36">
        <f t="shared" si="270"/>
        <v>0</v>
      </c>
      <c r="L318" s="36">
        <f t="shared" ref="L318:M318" si="286">SUM(L319:L320)</f>
        <v>0</v>
      </c>
      <c r="M318" s="36">
        <f t="shared" si="286"/>
        <v>0</v>
      </c>
      <c r="N318" s="36">
        <f t="shared" si="271"/>
        <v>0</v>
      </c>
      <c r="O318" s="36">
        <f t="shared" ref="O318:P318" si="287">SUM(O319:O320)</f>
        <v>0</v>
      </c>
      <c r="P318" s="36">
        <f t="shared" si="287"/>
        <v>0</v>
      </c>
    </row>
    <row r="319" spans="1:16" ht="18" x14ac:dyDescent="0.25">
      <c r="B319" s="41"/>
      <c r="C319" s="42"/>
      <c r="D319" s="44" t="s">
        <v>335</v>
      </c>
      <c r="E319" s="37">
        <f t="shared" si="268"/>
        <v>0</v>
      </c>
      <c r="F319" s="37">
        <v>0</v>
      </c>
      <c r="G319" s="37">
        <v>0</v>
      </c>
      <c r="H319" s="37">
        <f t="shared" si="269"/>
        <v>0</v>
      </c>
      <c r="I319" s="37">
        <v>0</v>
      </c>
      <c r="J319" s="37">
        <v>0</v>
      </c>
      <c r="K319" s="37">
        <f t="shared" si="270"/>
        <v>0</v>
      </c>
      <c r="L319" s="37">
        <v>0</v>
      </c>
      <c r="M319" s="37">
        <v>0</v>
      </c>
      <c r="N319" s="37">
        <f t="shared" si="271"/>
        <v>0</v>
      </c>
      <c r="O319" s="37">
        <v>0</v>
      </c>
      <c r="P319" s="37">
        <v>0</v>
      </c>
    </row>
    <row r="320" spans="1:16" ht="18" x14ac:dyDescent="0.25">
      <c r="B320" s="41"/>
      <c r="C320" s="42"/>
      <c r="D320" s="44" t="s">
        <v>155</v>
      </c>
      <c r="E320" s="37">
        <f t="shared" si="268"/>
        <v>0</v>
      </c>
      <c r="F320" s="37">
        <v>0</v>
      </c>
      <c r="G320" s="37">
        <v>0</v>
      </c>
      <c r="H320" s="37">
        <f t="shared" si="269"/>
        <v>0</v>
      </c>
      <c r="I320" s="37">
        <v>0</v>
      </c>
      <c r="J320" s="37">
        <v>0</v>
      </c>
      <c r="K320" s="37">
        <f t="shared" si="270"/>
        <v>0</v>
      </c>
      <c r="L320" s="37">
        <v>0</v>
      </c>
      <c r="M320" s="37">
        <v>0</v>
      </c>
      <c r="N320" s="37">
        <f t="shared" si="271"/>
        <v>0</v>
      </c>
      <c r="O320" s="37">
        <v>0</v>
      </c>
      <c r="P320" s="37">
        <v>0</v>
      </c>
    </row>
    <row r="321" spans="1:16" ht="90" x14ac:dyDescent="0.25">
      <c r="A321" s="7"/>
      <c r="B321" s="38"/>
      <c r="C321" s="60" t="s">
        <v>318</v>
      </c>
      <c r="D321" s="39" t="s">
        <v>319</v>
      </c>
      <c r="E321" s="45">
        <f t="shared" si="268"/>
        <v>23365</v>
      </c>
      <c r="F321" s="45">
        <v>23365</v>
      </c>
      <c r="G321" s="45">
        <v>0</v>
      </c>
      <c r="H321" s="45">
        <f t="shared" si="269"/>
        <v>24995</v>
      </c>
      <c r="I321" s="45">
        <v>24995</v>
      </c>
      <c r="J321" s="45">
        <v>0</v>
      </c>
      <c r="K321" s="45">
        <f t="shared" si="270"/>
        <v>29995</v>
      </c>
      <c r="L321" s="45">
        <v>29995</v>
      </c>
      <c r="M321" s="45">
        <v>0</v>
      </c>
      <c r="N321" s="45">
        <f t="shared" si="271"/>
        <v>29995</v>
      </c>
      <c r="O321" s="45">
        <v>29995</v>
      </c>
      <c r="P321" s="45">
        <v>0</v>
      </c>
    </row>
    <row r="322" spans="1:16" ht="45" x14ac:dyDescent="0.25">
      <c r="A322" s="7"/>
      <c r="B322" s="38"/>
      <c r="C322" s="60" t="s">
        <v>320</v>
      </c>
      <c r="D322" s="39" t="s">
        <v>321</v>
      </c>
      <c r="E322" s="45">
        <f t="shared" si="268"/>
        <v>5</v>
      </c>
      <c r="F322" s="45">
        <v>5</v>
      </c>
      <c r="G322" s="45">
        <v>0</v>
      </c>
      <c r="H322" s="45">
        <f t="shared" si="269"/>
        <v>5</v>
      </c>
      <c r="I322" s="45">
        <v>5</v>
      </c>
      <c r="J322" s="45">
        <v>0</v>
      </c>
      <c r="K322" s="45">
        <f t="shared" si="270"/>
        <v>5</v>
      </c>
      <c r="L322" s="45">
        <v>5</v>
      </c>
      <c r="M322" s="45">
        <v>0</v>
      </c>
      <c r="N322" s="45">
        <f t="shared" si="271"/>
        <v>5</v>
      </c>
      <c r="O322" s="45">
        <v>5</v>
      </c>
      <c r="P322" s="45">
        <v>0</v>
      </c>
    </row>
    <row r="323" spans="1:16" ht="36" x14ac:dyDescent="0.25">
      <c r="A323" s="7"/>
      <c r="B323" s="30" t="s">
        <v>547</v>
      </c>
      <c r="C323" s="31"/>
      <c r="D323" s="53" t="s">
        <v>548</v>
      </c>
      <c r="E323" s="79">
        <f t="shared" ref="E323:E351" si="288">SUM(F323:G323)</f>
        <v>1000</v>
      </c>
      <c r="F323" s="79">
        <f>SUM(F327:F328)</f>
        <v>1000</v>
      </c>
      <c r="G323" s="79">
        <f t="shared" ref="G323" si="289">SUM(G327:G328)</f>
        <v>0</v>
      </c>
      <c r="H323" s="79">
        <f t="shared" ref="H323:H351" si="290">SUM(I323:J323)</f>
        <v>1000</v>
      </c>
      <c r="I323" s="79">
        <f>SUM(I327:I328)</f>
        <v>1000</v>
      </c>
      <c r="J323" s="79">
        <f t="shared" ref="J323" si="291">SUM(J327:J328)</f>
        <v>0</v>
      </c>
      <c r="K323" s="79">
        <f t="shared" ref="K323:K351" si="292">SUM(L323:M323)</f>
        <v>1000</v>
      </c>
      <c r="L323" s="79">
        <f>SUM(L327:L328)</f>
        <v>1000</v>
      </c>
      <c r="M323" s="79">
        <f t="shared" ref="M323" si="293">SUM(M327:M328)</f>
        <v>0</v>
      </c>
      <c r="N323" s="79">
        <f t="shared" ref="N323:N351" si="294">SUM(O323:P323)</f>
        <v>1000</v>
      </c>
      <c r="O323" s="79">
        <f>SUM(O327:O328)</f>
        <v>1000</v>
      </c>
      <c r="P323" s="79">
        <f t="shared" ref="P323" si="295">SUM(P327:P328)</f>
        <v>0</v>
      </c>
    </row>
    <row r="324" spans="1:16" ht="18" x14ac:dyDescent="0.25">
      <c r="B324" s="41"/>
      <c r="C324" s="42"/>
      <c r="D324" s="43" t="s">
        <v>151</v>
      </c>
      <c r="E324" s="36">
        <f t="shared" si="288"/>
        <v>0</v>
      </c>
      <c r="F324" s="36">
        <f t="shared" ref="F324:G324" si="296">SUM(F325:F326)</f>
        <v>0</v>
      </c>
      <c r="G324" s="36">
        <f t="shared" si="296"/>
        <v>0</v>
      </c>
      <c r="H324" s="36">
        <f t="shared" si="290"/>
        <v>0</v>
      </c>
      <c r="I324" s="36">
        <f t="shared" ref="I324:J324" si="297">SUM(I325:I326)</f>
        <v>0</v>
      </c>
      <c r="J324" s="36">
        <f t="shared" si="297"/>
        <v>0</v>
      </c>
      <c r="K324" s="36">
        <f t="shared" si="292"/>
        <v>0</v>
      </c>
      <c r="L324" s="36">
        <f t="shared" ref="L324:M324" si="298">SUM(L325:L326)</f>
        <v>0</v>
      </c>
      <c r="M324" s="36">
        <f t="shared" si="298"/>
        <v>0</v>
      </c>
      <c r="N324" s="36">
        <f t="shared" si="294"/>
        <v>0</v>
      </c>
      <c r="O324" s="36">
        <f t="shared" ref="O324:P324" si="299">SUM(O325:O326)</f>
        <v>0</v>
      </c>
      <c r="P324" s="36">
        <f t="shared" si="299"/>
        <v>0</v>
      </c>
    </row>
    <row r="325" spans="1:16" ht="18" x14ac:dyDescent="0.25">
      <c r="B325" s="41"/>
      <c r="C325" s="42"/>
      <c r="D325" s="44" t="s">
        <v>335</v>
      </c>
      <c r="E325" s="37">
        <f t="shared" si="288"/>
        <v>0</v>
      </c>
      <c r="F325" s="37">
        <v>0</v>
      </c>
      <c r="G325" s="37">
        <v>0</v>
      </c>
      <c r="H325" s="37">
        <f t="shared" si="290"/>
        <v>0</v>
      </c>
      <c r="I325" s="37">
        <v>0</v>
      </c>
      <c r="J325" s="37">
        <v>0</v>
      </c>
      <c r="K325" s="37">
        <f t="shared" si="292"/>
        <v>0</v>
      </c>
      <c r="L325" s="37">
        <v>0</v>
      </c>
      <c r="M325" s="37">
        <v>0</v>
      </c>
      <c r="N325" s="37">
        <f t="shared" si="294"/>
        <v>0</v>
      </c>
      <c r="O325" s="37">
        <v>0</v>
      </c>
      <c r="P325" s="37">
        <v>0</v>
      </c>
    </row>
    <row r="326" spans="1:16" ht="18" x14ac:dyDescent="0.25">
      <c r="B326" s="41"/>
      <c r="C326" s="42"/>
      <c r="D326" s="44" t="s">
        <v>155</v>
      </c>
      <c r="E326" s="37">
        <f t="shared" si="288"/>
        <v>0</v>
      </c>
      <c r="F326" s="37">
        <v>0</v>
      </c>
      <c r="G326" s="37">
        <v>0</v>
      </c>
      <c r="H326" s="37">
        <f t="shared" si="290"/>
        <v>0</v>
      </c>
      <c r="I326" s="37">
        <v>0</v>
      </c>
      <c r="J326" s="37">
        <v>0</v>
      </c>
      <c r="K326" s="37">
        <f t="shared" si="292"/>
        <v>0</v>
      </c>
      <c r="L326" s="37">
        <v>0</v>
      </c>
      <c r="M326" s="37">
        <v>0</v>
      </c>
      <c r="N326" s="37">
        <f t="shared" si="294"/>
        <v>0</v>
      </c>
      <c r="O326" s="37">
        <v>0</v>
      </c>
      <c r="P326" s="37">
        <v>0</v>
      </c>
    </row>
    <row r="327" spans="1:16" ht="30" x14ac:dyDescent="0.25">
      <c r="A327" s="7"/>
      <c r="B327" s="38"/>
      <c r="C327" s="60" t="s">
        <v>322</v>
      </c>
      <c r="D327" s="39" t="s">
        <v>549</v>
      </c>
      <c r="E327" s="45">
        <f t="shared" si="288"/>
        <v>800</v>
      </c>
      <c r="F327" s="45">
        <v>800</v>
      </c>
      <c r="G327" s="45">
        <v>0</v>
      </c>
      <c r="H327" s="45">
        <f t="shared" si="290"/>
        <v>800</v>
      </c>
      <c r="I327" s="45">
        <v>800</v>
      </c>
      <c r="J327" s="45">
        <v>0</v>
      </c>
      <c r="K327" s="45">
        <f t="shared" si="292"/>
        <v>800</v>
      </c>
      <c r="L327" s="45">
        <v>800</v>
      </c>
      <c r="M327" s="45">
        <v>0</v>
      </c>
      <c r="N327" s="45">
        <f t="shared" si="294"/>
        <v>800</v>
      </c>
      <c r="O327" s="45">
        <v>800</v>
      </c>
      <c r="P327" s="45">
        <v>0</v>
      </c>
    </row>
    <row r="328" spans="1:16" ht="30" x14ac:dyDescent="0.25">
      <c r="A328" s="7"/>
      <c r="B328" s="38"/>
      <c r="C328" s="60" t="s">
        <v>324</v>
      </c>
      <c r="D328" s="39" t="s">
        <v>550</v>
      </c>
      <c r="E328" s="45">
        <f t="shared" si="288"/>
        <v>200</v>
      </c>
      <c r="F328" s="45">
        <v>200</v>
      </c>
      <c r="G328" s="45">
        <v>0</v>
      </c>
      <c r="H328" s="45">
        <f t="shared" si="290"/>
        <v>200</v>
      </c>
      <c r="I328" s="45">
        <v>200</v>
      </c>
      <c r="J328" s="45">
        <v>0</v>
      </c>
      <c r="K328" s="45">
        <f t="shared" si="292"/>
        <v>200</v>
      </c>
      <c r="L328" s="45">
        <v>200</v>
      </c>
      <c r="M328" s="45">
        <v>0</v>
      </c>
      <c r="N328" s="45">
        <f t="shared" si="294"/>
        <v>200</v>
      </c>
      <c r="O328" s="45">
        <v>200</v>
      </c>
      <c r="P328" s="45">
        <v>0</v>
      </c>
    </row>
    <row r="329" spans="1:16" ht="36" x14ac:dyDescent="0.25">
      <c r="A329" s="7"/>
      <c r="B329" s="30" t="s">
        <v>551</v>
      </c>
      <c r="C329" s="31"/>
      <c r="D329" s="53" t="s">
        <v>372</v>
      </c>
      <c r="E329" s="79">
        <f t="shared" si="288"/>
        <v>20000</v>
      </c>
      <c r="F329" s="79">
        <f>SUM(F333:F333)</f>
        <v>20000</v>
      </c>
      <c r="G329" s="79">
        <v>0</v>
      </c>
      <c r="H329" s="79">
        <f t="shared" si="290"/>
        <v>20000</v>
      </c>
      <c r="I329" s="79">
        <f>SUM(I333:I333)</f>
        <v>20000</v>
      </c>
      <c r="J329" s="79">
        <v>0</v>
      </c>
      <c r="K329" s="79">
        <f t="shared" si="292"/>
        <v>20000</v>
      </c>
      <c r="L329" s="79">
        <f>SUM(L333:L333)</f>
        <v>20000</v>
      </c>
      <c r="M329" s="79">
        <v>0</v>
      </c>
      <c r="N329" s="79">
        <f t="shared" si="294"/>
        <v>20000</v>
      </c>
      <c r="O329" s="79">
        <f>SUM(O333:O333)</f>
        <v>20000</v>
      </c>
      <c r="P329" s="79">
        <v>0</v>
      </c>
    </row>
    <row r="330" spans="1:16" ht="18" x14ac:dyDescent="0.25">
      <c r="B330" s="41"/>
      <c r="C330" s="42"/>
      <c r="D330" s="43" t="s">
        <v>151</v>
      </c>
      <c r="E330" s="36">
        <f t="shared" si="288"/>
        <v>4</v>
      </c>
      <c r="F330" s="36">
        <f t="shared" ref="F330:G330" si="300">SUM(F331:F332)</f>
        <v>4</v>
      </c>
      <c r="G330" s="36">
        <f t="shared" si="300"/>
        <v>0</v>
      </c>
      <c r="H330" s="36">
        <f t="shared" si="290"/>
        <v>4</v>
      </c>
      <c r="I330" s="36">
        <f t="shared" ref="I330:J330" si="301">SUM(I331:I332)</f>
        <v>4</v>
      </c>
      <c r="J330" s="36">
        <f t="shared" si="301"/>
        <v>0</v>
      </c>
      <c r="K330" s="36">
        <f t="shared" si="292"/>
        <v>4</v>
      </c>
      <c r="L330" s="36">
        <f t="shared" ref="L330:M330" si="302">SUM(L331:L332)</f>
        <v>4</v>
      </c>
      <c r="M330" s="36">
        <f t="shared" si="302"/>
        <v>0</v>
      </c>
      <c r="N330" s="36">
        <f t="shared" si="294"/>
        <v>4</v>
      </c>
      <c r="O330" s="36">
        <f t="shared" ref="O330:P330" si="303">SUM(O331:O332)</f>
        <v>4</v>
      </c>
      <c r="P330" s="36">
        <f t="shared" si="303"/>
        <v>0</v>
      </c>
    </row>
    <row r="331" spans="1:16" ht="18" x14ac:dyDescent="0.25">
      <c r="B331" s="41"/>
      <c r="C331" s="42"/>
      <c r="D331" s="44" t="s">
        <v>335</v>
      </c>
      <c r="E331" s="37">
        <f t="shared" si="288"/>
        <v>0</v>
      </c>
      <c r="F331" s="37">
        <v>0</v>
      </c>
      <c r="G331" s="37">
        <v>0</v>
      </c>
      <c r="H331" s="37">
        <f t="shared" si="290"/>
        <v>0</v>
      </c>
      <c r="I331" s="37">
        <v>0</v>
      </c>
      <c r="J331" s="37">
        <v>0</v>
      </c>
      <c r="K331" s="37">
        <f t="shared" si="292"/>
        <v>0</v>
      </c>
      <c r="L331" s="37">
        <v>0</v>
      </c>
      <c r="M331" s="37">
        <v>0</v>
      </c>
      <c r="N331" s="37">
        <f t="shared" si="294"/>
        <v>0</v>
      </c>
      <c r="O331" s="37">
        <v>0</v>
      </c>
      <c r="P331" s="37">
        <v>0</v>
      </c>
    </row>
    <row r="332" spans="1:16" ht="18" x14ac:dyDescent="0.25">
      <c r="B332" s="41"/>
      <c r="C332" s="42"/>
      <c r="D332" s="44" t="s">
        <v>155</v>
      </c>
      <c r="E332" s="37">
        <f t="shared" si="288"/>
        <v>4</v>
      </c>
      <c r="F332" s="37">
        <v>4</v>
      </c>
      <c r="G332" s="37">
        <v>0</v>
      </c>
      <c r="H332" s="37">
        <f t="shared" si="290"/>
        <v>4</v>
      </c>
      <c r="I332" s="37">
        <v>4</v>
      </c>
      <c r="J332" s="37">
        <v>0</v>
      </c>
      <c r="K332" s="37">
        <f t="shared" si="292"/>
        <v>4</v>
      </c>
      <c r="L332" s="37">
        <v>4</v>
      </c>
      <c r="M332" s="37">
        <v>0</v>
      </c>
      <c r="N332" s="37">
        <f t="shared" si="294"/>
        <v>4</v>
      </c>
      <c r="O332" s="37">
        <v>4</v>
      </c>
      <c r="P332" s="37">
        <v>0</v>
      </c>
    </row>
    <row r="333" spans="1:16" ht="60" x14ac:dyDescent="0.25">
      <c r="B333" s="41"/>
      <c r="C333" s="63" t="s">
        <v>362</v>
      </c>
      <c r="D333" s="39" t="s">
        <v>577</v>
      </c>
      <c r="E333" s="37">
        <f t="shared" si="288"/>
        <v>20000</v>
      </c>
      <c r="F333" s="37">
        <v>20000</v>
      </c>
      <c r="G333" s="37">
        <v>0</v>
      </c>
      <c r="H333" s="37">
        <f t="shared" si="290"/>
        <v>20000</v>
      </c>
      <c r="I333" s="37">
        <v>20000</v>
      </c>
      <c r="J333" s="37">
        <v>0</v>
      </c>
      <c r="K333" s="37">
        <f t="shared" si="292"/>
        <v>20000</v>
      </c>
      <c r="L333" s="37">
        <v>20000</v>
      </c>
      <c r="M333" s="37">
        <v>0</v>
      </c>
      <c r="N333" s="37">
        <f t="shared" si="294"/>
        <v>20000</v>
      </c>
      <c r="O333" s="37">
        <v>20000</v>
      </c>
      <c r="P333" s="37">
        <v>0</v>
      </c>
    </row>
    <row r="334" spans="1:16" ht="36" x14ac:dyDescent="0.25">
      <c r="A334" s="7"/>
      <c r="B334" s="30" t="s">
        <v>552</v>
      </c>
      <c r="C334" s="31"/>
      <c r="D334" s="53" t="s">
        <v>136</v>
      </c>
      <c r="E334" s="79">
        <f t="shared" si="288"/>
        <v>800</v>
      </c>
      <c r="F334" s="79">
        <f t="shared" ref="F334:J334" si="304">F338</f>
        <v>800</v>
      </c>
      <c r="G334" s="79">
        <f t="shared" si="304"/>
        <v>0</v>
      </c>
      <c r="H334" s="79">
        <f t="shared" si="290"/>
        <v>800</v>
      </c>
      <c r="I334" s="79">
        <f t="shared" si="304"/>
        <v>800</v>
      </c>
      <c r="J334" s="79">
        <f t="shared" si="304"/>
        <v>0</v>
      </c>
      <c r="K334" s="79">
        <f t="shared" si="292"/>
        <v>800</v>
      </c>
      <c r="L334" s="79">
        <f t="shared" ref="L334:M334" si="305">L338</f>
        <v>800</v>
      </c>
      <c r="M334" s="79">
        <f t="shared" si="305"/>
        <v>0</v>
      </c>
      <c r="N334" s="79">
        <f t="shared" si="294"/>
        <v>800</v>
      </c>
      <c r="O334" s="79">
        <f t="shared" ref="O334:P334" si="306">O338</f>
        <v>800</v>
      </c>
      <c r="P334" s="79">
        <f t="shared" si="306"/>
        <v>0</v>
      </c>
    </row>
    <row r="335" spans="1:16" ht="18" x14ac:dyDescent="0.25">
      <c r="B335" s="41"/>
      <c r="C335" s="42"/>
      <c r="D335" s="43" t="s">
        <v>151</v>
      </c>
      <c r="E335" s="36">
        <f t="shared" si="288"/>
        <v>0</v>
      </c>
      <c r="F335" s="36">
        <f t="shared" ref="F335:G335" si="307">SUM(F336:F337)</f>
        <v>0</v>
      </c>
      <c r="G335" s="36">
        <f t="shared" si="307"/>
        <v>0</v>
      </c>
      <c r="H335" s="36">
        <f t="shared" si="290"/>
        <v>0</v>
      </c>
      <c r="I335" s="36">
        <f t="shared" ref="I335:J335" si="308">SUM(I336:I337)</f>
        <v>0</v>
      </c>
      <c r="J335" s="36">
        <f t="shared" si="308"/>
        <v>0</v>
      </c>
      <c r="K335" s="36">
        <f t="shared" si="292"/>
        <v>0</v>
      </c>
      <c r="L335" s="36">
        <f t="shared" ref="L335:M335" si="309">SUM(L336:L337)</f>
        <v>0</v>
      </c>
      <c r="M335" s="36">
        <f t="shared" si="309"/>
        <v>0</v>
      </c>
      <c r="N335" s="36">
        <f t="shared" si="294"/>
        <v>0</v>
      </c>
      <c r="O335" s="36">
        <f t="shared" ref="O335:P335" si="310">SUM(O336:O337)</f>
        <v>0</v>
      </c>
      <c r="P335" s="36">
        <f t="shared" si="310"/>
        <v>0</v>
      </c>
    </row>
    <row r="336" spans="1:16" ht="18" x14ac:dyDescent="0.25">
      <c r="B336" s="41"/>
      <c r="C336" s="42"/>
      <c r="D336" s="44" t="s">
        <v>335</v>
      </c>
      <c r="E336" s="37">
        <f t="shared" si="288"/>
        <v>0</v>
      </c>
      <c r="F336" s="37">
        <v>0</v>
      </c>
      <c r="G336" s="37">
        <v>0</v>
      </c>
      <c r="H336" s="37">
        <f t="shared" si="290"/>
        <v>0</v>
      </c>
      <c r="I336" s="37">
        <v>0</v>
      </c>
      <c r="J336" s="37">
        <v>0</v>
      </c>
      <c r="K336" s="37">
        <f t="shared" si="292"/>
        <v>0</v>
      </c>
      <c r="L336" s="37">
        <v>0</v>
      </c>
      <c r="M336" s="37">
        <v>0</v>
      </c>
      <c r="N336" s="37">
        <f t="shared" si="294"/>
        <v>0</v>
      </c>
      <c r="O336" s="37">
        <v>0</v>
      </c>
      <c r="P336" s="37">
        <v>0</v>
      </c>
    </row>
    <row r="337" spans="1:16" ht="18" x14ac:dyDescent="0.25">
      <c r="B337" s="41"/>
      <c r="C337" s="42"/>
      <c r="D337" s="44" t="s">
        <v>155</v>
      </c>
      <c r="E337" s="37">
        <f t="shared" si="288"/>
        <v>0</v>
      </c>
      <c r="F337" s="37">
        <v>0</v>
      </c>
      <c r="G337" s="37">
        <v>0</v>
      </c>
      <c r="H337" s="37">
        <f t="shared" si="290"/>
        <v>0</v>
      </c>
      <c r="I337" s="37">
        <v>0</v>
      </c>
      <c r="J337" s="37">
        <v>0</v>
      </c>
      <c r="K337" s="37">
        <f t="shared" si="292"/>
        <v>0</v>
      </c>
      <c r="L337" s="37">
        <v>0</v>
      </c>
      <c r="M337" s="37">
        <v>0</v>
      </c>
      <c r="N337" s="37">
        <f t="shared" si="294"/>
        <v>0</v>
      </c>
      <c r="O337" s="37">
        <v>0</v>
      </c>
      <c r="P337" s="37">
        <v>0</v>
      </c>
    </row>
    <row r="338" spans="1:16" ht="105" x14ac:dyDescent="0.25">
      <c r="B338" s="38"/>
      <c r="C338" s="60" t="s">
        <v>326</v>
      </c>
      <c r="D338" s="39" t="s">
        <v>386</v>
      </c>
      <c r="E338" s="45">
        <f t="shared" si="288"/>
        <v>800</v>
      </c>
      <c r="F338" s="45">
        <v>800</v>
      </c>
      <c r="G338" s="45">
        <v>0</v>
      </c>
      <c r="H338" s="45">
        <f t="shared" si="290"/>
        <v>800</v>
      </c>
      <c r="I338" s="45">
        <v>800</v>
      </c>
      <c r="J338" s="45">
        <v>0</v>
      </c>
      <c r="K338" s="45">
        <f t="shared" si="292"/>
        <v>800</v>
      </c>
      <c r="L338" s="45">
        <v>800</v>
      </c>
      <c r="M338" s="45">
        <v>0</v>
      </c>
      <c r="N338" s="45">
        <f t="shared" si="294"/>
        <v>800</v>
      </c>
      <c r="O338" s="45">
        <v>800</v>
      </c>
      <c r="P338" s="45">
        <v>0</v>
      </c>
    </row>
    <row r="339" spans="1:16" ht="40.5" x14ac:dyDescent="0.25">
      <c r="B339" s="16" t="s">
        <v>553</v>
      </c>
      <c r="C339" s="17"/>
      <c r="D339" s="18" t="s">
        <v>138</v>
      </c>
      <c r="E339" s="19">
        <f t="shared" si="288"/>
        <v>20000</v>
      </c>
      <c r="F339" s="19">
        <f t="shared" ref="F339:J339" si="311">F343</f>
        <v>20000</v>
      </c>
      <c r="G339" s="19">
        <f t="shared" si="311"/>
        <v>0</v>
      </c>
      <c r="H339" s="19">
        <f t="shared" si="290"/>
        <v>20000</v>
      </c>
      <c r="I339" s="19">
        <f t="shared" si="311"/>
        <v>20000</v>
      </c>
      <c r="J339" s="19">
        <f t="shared" si="311"/>
        <v>0</v>
      </c>
      <c r="K339" s="19">
        <f t="shared" si="292"/>
        <v>20000</v>
      </c>
      <c r="L339" s="19">
        <f t="shared" ref="L339:M339" si="312">L343</f>
        <v>20000</v>
      </c>
      <c r="M339" s="19">
        <f t="shared" si="312"/>
        <v>0</v>
      </c>
      <c r="N339" s="19">
        <f t="shared" si="294"/>
        <v>20000</v>
      </c>
      <c r="O339" s="19">
        <f t="shared" ref="O339:P339" si="313">O343</f>
        <v>20000</v>
      </c>
      <c r="P339" s="19">
        <f t="shared" si="313"/>
        <v>0</v>
      </c>
    </row>
    <row r="340" spans="1:16" ht="18" x14ac:dyDescent="0.25">
      <c r="B340" s="41"/>
      <c r="C340" s="42"/>
      <c r="D340" s="43" t="s">
        <v>151</v>
      </c>
      <c r="E340" s="36">
        <f t="shared" si="288"/>
        <v>4</v>
      </c>
      <c r="F340" s="36">
        <f t="shared" ref="F340:G340" si="314">SUM(F341:F342)</f>
        <v>4</v>
      </c>
      <c r="G340" s="36">
        <f t="shared" si="314"/>
        <v>0</v>
      </c>
      <c r="H340" s="36">
        <f t="shared" si="290"/>
        <v>4</v>
      </c>
      <c r="I340" s="36">
        <f t="shared" ref="I340:J340" si="315">SUM(I341:I342)</f>
        <v>4</v>
      </c>
      <c r="J340" s="36">
        <f t="shared" si="315"/>
        <v>0</v>
      </c>
      <c r="K340" s="36">
        <f t="shared" si="292"/>
        <v>4</v>
      </c>
      <c r="L340" s="36">
        <f t="shared" ref="L340:M340" si="316">SUM(L341:L342)</f>
        <v>4</v>
      </c>
      <c r="M340" s="36">
        <f t="shared" si="316"/>
        <v>0</v>
      </c>
      <c r="N340" s="36">
        <f t="shared" si="294"/>
        <v>4</v>
      </c>
      <c r="O340" s="36">
        <f t="shared" ref="O340:P340" si="317">SUM(O341:O342)</f>
        <v>4</v>
      </c>
      <c r="P340" s="36">
        <f t="shared" si="317"/>
        <v>0</v>
      </c>
    </row>
    <row r="341" spans="1:16" ht="18" x14ac:dyDescent="0.25">
      <c r="B341" s="41"/>
      <c r="C341" s="42"/>
      <c r="D341" s="44" t="s">
        <v>335</v>
      </c>
      <c r="E341" s="37">
        <f t="shared" si="288"/>
        <v>0</v>
      </c>
      <c r="F341" s="37">
        <v>0</v>
      </c>
      <c r="G341" s="37">
        <v>0</v>
      </c>
      <c r="H341" s="37">
        <f t="shared" si="290"/>
        <v>0</v>
      </c>
      <c r="I341" s="37">
        <v>0</v>
      </c>
      <c r="J341" s="37">
        <v>0</v>
      </c>
      <c r="K341" s="37">
        <f t="shared" si="292"/>
        <v>0</v>
      </c>
      <c r="L341" s="37">
        <v>0</v>
      </c>
      <c r="M341" s="37">
        <v>0</v>
      </c>
      <c r="N341" s="37">
        <f t="shared" si="294"/>
        <v>0</v>
      </c>
      <c r="O341" s="37">
        <v>0</v>
      </c>
      <c r="P341" s="37">
        <v>0</v>
      </c>
    </row>
    <row r="342" spans="1:16" ht="18" x14ac:dyDescent="0.25">
      <c r="B342" s="41"/>
      <c r="C342" s="42"/>
      <c r="D342" s="44" t="s">
        <v>155</v>
      </c>
      <c r="E342" s="36">
        <f t="shared" si="288"/>
        <v>4</v>
      </c>
      <c r="F342" s="37">
        <v>4</v>
      </c>
      <c r="G342" s="37">
        <v>0</v>
      </c>
      <c r="H342" s="36">
        <f t="shared" si="290"/>
        <v>4</v>
      </c>
      <c r="I342" s="37">
        <v>4</v>
      </c>
      <c r="J342" s="37">
        <v>0</v>
      </c>
      <c r="K342" s="36">
        <f t="shared" si="292"/>
        <v>4</v>
      </c>
      <c r="L342" s="37">
        <v>4</v>
      </c>
      <c r="M342" s="37">
        <v>0</v>
      </c>
      <c r="N342" s="36">
        <f t="shared" si="294"/>
        <v>4</v>
      </c>
      <c r="O342" s="37">
        <v>4</v>
      </c>
      <c r="P342" s="37">
        <v>0</v>
      </c>
    </row>
    <row r="343" spans="1:16" ht="30" x14ac:dyDescent="0.25">
      <c r="B343" s="38"/>
      <c r="C343" s="60" t="s">
        <v>38</v>
      </c>
      <c r="D343" s="39" t="s">
        <v>146</v>
      </c>
      <c r="E343" s="40">
        <f t="shared" si="288"/>
        <v>20000</v>
      </c>
      <c r="F343" s="40">
        <v>20000</v>
      </c>
      <c r="G343" s="40">
        <f t="shared" ref="G343" si="318">G344</f>
        <v>0</v>
      </c>
      <c r="H343" s="40">
        <f t="shared" si="290"/>
        <v>20000</v>
      </c>
      <c r="I343" s="40">
        <v>20000</v>
      </c>
      <c r="J343" s="40">
        <f t="shared" ref="J343" si="319">J344</f>
        <v>0</v>
      </c>
      <c r="K343" s="40">
        <f t="shared" si="292"/>
        <v>20000</v>
      </c>
      <c r="L343" s="40">
        <v>20000</v>
      </c>
      <c r="M343" s="40">
        <f t="shared" ref="M343" si="320">M344</f>
        <v>0</v>
      </c>
      <c r="N343" s="40">
        <f t="shared" si="294"/>
        <v>20000</v>
      </c>
      <c r="O343" s="40">
        <v>20000</v>
      </c>
      <c r="P343" s="40">
        <f t="shared" ref="P343" si="321">P344</f>
        <v>0</v>
      </c>
    </row>
    <row r="344" spans="1:16" ht="64.5" customHeight="1" x14ac:dyDescent="0.25">
      <c r="B344" s="16" t="s">
        <v>554</v>
      </c>
      <c r="C344" s="17"/>
      <c r="D344" s="18" t="s">
        <v>140</v>
      </c>
      <c r="E344" s="19">
        <f t="shared" si="288"/>
        <v>4300</v>
      </c>
      <c r="F344" s="19">
        <f>SUM(F348:F350)</f>
        <v>4300</v>
      </c>
      <c r="G344" s="19">
        <f>SUM(G348:G350)</f>
        <v>0</v>
      </c>
      <c r="H344" s="19">
        <f t="shared" si="290"/>
        <v>4300</v>
      </c>
      <c r="I344" s="19">
        <f>SUM(I348:I350)</f>
        <v>4300</v>
      </c>
      <c r="J344" s="19">
        <f>SUM(J348:J350)</f>
        <v>0</v>
      </c>
      <c r="K344" s="19">
        <f t="shared" si="292"/>
        <v>4300</v>
      </c>
      <c r="L344" s="19">
        <f>SUM(L348:L350)</f>
        <v>4300</v>
      </c>
      <c r="M344" s="19">
        <f>SUM(M348:M350)</f>
        <v>0</v>
      </c>
      <c r="N344" s="19">
        <f t="shared" si="294"/>
        <v>4300</v>
      </c>
      <c r="O344" s="19">
        <f>SUM(O348:O350)</f>
        <v>4300</v>
      </c>
      <c r="P344" s="19">
        <f>SUM(P348:P350)</f>
        <v>0</v>
      </c>
    </row>
    <row r="345" spans="1:16" ht="18" x14ac:dyDescent="0.25">
      <c r="B345" s="41"/>
      <c r="C345" s="42"/>
      <c r="D345" s="43" t="s">
        <v>151</v>
      </c>
      <c r="E345" s="36">
        <f t="shared" si="288"/>
        <v>131</v>
      </c>
      <c r="F345" s="36">
        <f t="shared" ref="F345:G345" si="322">SUM(F346:F347)</f>
        <v>131</v>
      </c>
      <c r="G345" s="36">
        <f t="shared" si="322"/>
        <v>0</v>
      </c>
      <c r="H345" s="36">
        <f t="shared" si="290"/>
        <v>131</v>
      </c>
      <c r="I345" s="36">
        <f t="shared" ref="I345:J345" si="323">SUM(I346:I347)</f>
        <v>131</v>
      </c>
      <c r="J345" s="36">
        <f t="shared" si="323"/>
        <v>0</v>
      </c>
      <c r="K345" s="36">
        <f t="shared" si="292"/>
        <v>131</v>
      </c>
      <c r="L345" s="36">
        <f t="shared" ref="L345:M345" si="324">SUM(L346:L347)</f>
        <v>131</v>
      </c>
      <c r="M345" s="36">
        <f t="shared" si="324"/>
        <v>0</v>
      </c>
      <c r="N345" s="36">
        <f t="shared" si="294"/>
        <v>131</v>
      </c>
      <c r="O345" s="36">
        <f t="shared" ref="O345:P345" si="325">SUM(O346:O347)</f>
        <v>131</v>
      </c>
      <c r="P345" s="36">
        <f t="shared" si="325"/>
        <v>0</v>
      </c>
    </row>
    <row r="346" spans="1:16" ht="18" x14ac:dyDescent="0.25">
      <c r="B346" s="41"/>
      <c r="C346" s="42"/>
      <c r="D346" s="44" t="s">
        <v>335</v>
      </c>
      <c r="E346" s="37">
        <f t="shared" si="288"/>
        <v>0</v>
      </c>
      <c r="F346" s="37">
        <v>0</v>
      </c>
      <c r="G346" s="37">
        <v>0</v>
      </c>
      <c r="H346" s="37">
        <f t="shared" si="290"/>
        <v>0</v>
      </c>
      <c r="I346" s="37">
        <v>0</v>
      </c>
      <c r="J346" s="37">
        <v>0</v>
      </c>
      <c r="K346" s="37">
        <f t="shared" si="292"/>
        <v>0</v>
      </c>
      <c r="L346" s="37">
        <v>0</v>
      </c>
      <c r="M346" s="37">
        <v>0</v>
      </c>
      <c r="N346" s="37">
        <f t="shared" si="294"/>
        <v>0</v>
      </c>
      <c r="O346" s="37">
        <v>0</v>
      </c>
      <c r="P346" s="37">
        <v>0</v>
      </c>
    </row>
    <row r="347" spans="1:16" ht="18" x14ac:dyDescent="0.25">
      <c r="B347" s="41"/>
      <c r="C347" s="42"/>
      <c r="D347" s="44" t="s">
        <v>155</v>
      </c>
      <c r="E347" s="36">
        <f t="shared" si="288"/>
        <v>131</v>
      </c>
      <c r="F347" s="103">
        <f>51+80</f>
        <v>131</v>
      </c>
      <c r="G347" s="37">
        <v>0</v>
      </c>
      <c r="H347" s="36">
        <f t="shared" si="290"/>
        <v>131</v>
      </c>
      <c r="I347" s="37">
        <f>51+80</f>
        <v>131</v>
      </c>
      <c r="J347" s="37">
        <v>0</v>
      </c>
      <c r="K347" s="36">
        <f t="shared" si="292"/>
        <v>131</v>
      </c>
      <c r="L347" s="37">
        <f>51+80</f>
        <v>131</v>
      </c>
      <c r="M347" s="37">
        <v>0</v>
      </c>
      <c r="N347" s="36">
        <f t="shared" si="294"/>
        <v>131</v>
      </c>
      <c r="O347" s="37">
        <f>51+80</f>
        <v>131</v>
      </c>
      <c r="P347" s="37">
        <v>0</v>
      </c>
    </row>
    <row r="348" spans="1:16" s="10" customFormat="1" ht="30" x14ac:dyDescent="0.25">
      <c r="A348" s="9"/>
      <c r="B348" s="38"/>
      <c r="C348" s="60" t="s">
        <v>26</v>
      </c>
      <c r="D348" s="39" t="s">
        <v>141</v>
      </c>
      <c r="E348" s="40">
        <f t="shared" si="288"/>
        <v>700</v>
      </c>
      <c r="F348" s="91">
        <v>700</v>
      </c>
      <c r="G348" s="91">
        <v>0</v>
      </c>
      <c r="H348" s="40">
        <f t="shared" si="290"/>
        <v>700</v>
      </c>
      <c r="I348" s="91">
        <v>700</v>
      </c>
      <c r="J348" s="91">
        <v>0</v>
      </c>
      <c r="K348" s="40">
        <f t="shared" si="292"/>
        <v>700</v>
      </c>
      <c r="L348" s="91">
        <v>700</v>
      </c>
      <c r="M348" s="91">
        <v>0</v>
      </c>
      <c r="N348" s="40">
        <f t="shared" si="294"/>
        <v>700</v>
      </c>
      <c r="O348" s="91">
        <v>700</v>
      </c>
      <c r="P348" s="91">
        <v>0</v>
      </c>
    </row>
    <row r="349" spans="1:16" s="10" customFormat="1" x14ac:dyDescent="0.25">
      <c r="A349" s="9"/>
      <c r="B349" s="38"/>
      <c r="C349" s="60" t="s">
        <v>144</v>
      </c>
      <c r="D349" s="39" t="s">
        <v>142</v>
      </c>
      <c r="E349" s="40">
        <f t="shared" si="288"/>
        <v>1510</v>
      </c>
      <c r="F349" s="91">
        <v>1510</v>
      </c>
      <c r="G349" s="91">
        <v>0</v>
      </c>
      <c r="H349" s="40">
        <f t="shared" si="290"/>
        <v>1510</v>
      </c>
      <c r="I349" s="91">
        <v>1510</v>
      </c>
      <c r="J349" s="91">
        <v>0</v>
      </c>
      <c r="K349" s="40">
        <f t="shared" si="292"/>
        <v>1510</v>
      </c>
      <c r="L349" s="91">
        <v>1510</v>
      </c>
      <c r="M349" s="91">
        <v>0</v>
      </c>
      <c r="N349" s="40">
        <f t="shared" si="294"/>
        <v>1510</v>
      </c>
      <c r="O349" s="91">
        <v>1510</v>
      </c>
      <c r="P349" s="91">
        <v>0</v>
      </c>
    </row>
    <row r="350" spans="1:16" s="11" customFormat="1" ht="30" x14ac:dyDescent="0.25">
      <c r="A350" s="12"/>
      <c r="B350" s="38"/>
      <c r="C350" s="60" t="s">
        <v>145</v>
      </c>
      <c r="D350" s="39" t="s">
        <v>143</v>
      </c>
      <c r="E350" s="40">
        <f t="shared" si="288"/>
        <v>2090</v>
      </c>
      <c r="F350" s="91">
        <v>2090</v>
      </c>
      <c r="G350" s="91">
        <v>0</v>
      </c>
      <c r="H350" s="40">
        <f t="shared" si="290"/>
        <v>2090</v>
      </c>
      <c r="I350" s="91">
        <v>2090</v>
      </c>
      <c r="J350" s="91">
        <v>0</v>
      </c>
      <c r="K350" s="40">
        <f t="shared" si="292"/>
        <v>2090</v>
      </c>
      <c r="L350" s="91">
        <v>2090</v>
      </c>
      <c r="M350" s="91">
        <v>0</v>
      </c>
      <c r="N350" s="40">
        <f t="shared" si="294"/>
        <v>2090</v>
      </c>
      <c r="O350" s="91">
        <v>2090</v>
      </c>
      <c r="P350" s="91">
        <v>0</v>
      </c>
    </row>
    <row r="351" spans="1:16" s="11" customFormat="1" ht="41.25" customHeight="1" x14ac:dyDescent="0.25">
      <c r="A351" s="12"/>
      <c r="B351" s="38"/>
      <c r="C351" s="60"/>
      <c r="D351" s="95" t="s">
        <v>572</v>
      </c>
      <c r="E351" s="96">
        <f t="shared" si="288"/>
        <v>300</v>
      </c>
      <c r="F351" s="97">
        <v>300</v>
      </c>
      <c r="G351" s="97">
        <v>0</v>
      </c>
      <c r="H351" s="96">
        <f t="shared" si="290"/>
        <v>0</v>
      </c>
      <c r="I351" s="97">
        <v>0</v>
      </c>
      <c r="J351" s="97">
        <v>0</v>
      </c>
      <c r="K351" s="96">
        <f t="shared" si="292"/>
        <v>0</v>
      </c>
      <c r="L351" s="97">
        <v>0</v>
      </c>
      <c r="M351" s="97">
        <v>0</v>
      </c>
      <c r="N351" s="96">
        <f t="shared" si="294"/>
        <v>0</v>
      </c>
      <c r="O351" s="97">
        <v>0</v>
      </c>
      <c r="P351" s="97">
        <v>0</v>
      </c>
    </row>
    <row r="352" spans="1:16" ht="57" customHeight="1" x14ac:dyDescent="0.25">
      <c r="B352" s="16" t="s">
        <v>555</v>
      </c>
      <c r="C352" s="17"/>
      <c r="D352" s="18" t="s">
        <v>447</v>
      </c>
      <c r="E352" s="19">
        <f>F352+G352</f>
        <v>65050</v>
      </c>
      <c r="F352" s="19">
        <f>F356+F360+F366+F381+F385</f>
        <v>65050</v>
      </c>
      <c r="G352" s="19">
        <f>G356+G360+G366+G381+G385</f>
        <v>0</v>
      </c>
      <c r="H352" s="19">
        <f>I352+J352</f>
        <v>65050</v>
      </c>
      <c r="I352" s="19">
        <f>I356+I360+I366+I381+I385</f>
        <v>65050</v>
      </c>
      <c r="J352" s="19">
        <f>J356+J360+J366+J381+J385</f>
        <v>0</v>
      </c>
      <c r="K352" s="19">
        <f>L352+M352</f>
        <v>65050</v>
      </c>
      <c r="L352" s="19">
        <f>L356+L360+L366+L381+L385</f>
        <v>65050</v>
      </c>
      <c r="M352" s="19">
        <f>M356+M360+M366+M381+M385</f>
        <v>0</v>
      </c>
      <c r="N352" s="19">
        <f>O352+P352</f>
        <v>65050</v>
      </c>
      <c r="O352" s="19">
        <f>O356+O360+O366+O381+O385</f>
        <v>65050</v>
      </c>
      <c r="P352" s="19">
        <f>P356+P360+P366+P381+P385</f>
        <v>0</v>
      </c>
    </row>
    <row r="353" spans="1:16" ht="18" x14ac:dyDescent="0.25">
      <c r="B353" s="41"/>
      <c r="C353" s="42"/>
      <c r="D353" s="43" t="s">
        <v>151</v>
      </c>
      <c r="E353" s="92">
        <f t="shared" ref="E353:E355" si="326">F353+G353</f>
        <v>0</v>
      </c>
      <c r="F353" s="105">
        <f t="shared" ref="F353:G353" si="327">F357+F361+F367+F382+F386</f>
        <v>0</v>
      </c>
      <c r="G353" s="105">
        <f t="shared" si="327"/>
        <v>0</v>
      </c>
      <c r="H353" s="92">
        <f t="shared" ref="H353:H355" si="328">I353+J353</f>
        <v>0</v>
      </c>
      <c r="I353" s="105">
        <f t="shared" ref="I353:J353" si="329">I357+I361+I367+I382+I386</f>
        <v>0</v>
      </c>
      <c r="J353" s="105">
        <f t="shared" si="329"/>
        <v>0</v>
      </c>
      <c r="K353" s="92">
        <f t="shared" ref="K353:K355" si="330">L353+M353</f>
        <v>0</v>
      </c>
      <c r="L353" s="105">
        <f t="shared" ref="L353:M353" si="331">L357+L361+L367+L382+L386</f>
        <v>0</v>
      </c>
      <c r="M353" s="105">
        <f t="shared" si="331"/>
        <v>0</v>
      </c>
      <c r="N353" s="92">
        <f t="shared" ref="N353:N355" si="332">O353+P353</f>
        <v>0</v>
      </c>
      <c r="O353" s="105">
        <f t="shared" ref="O353:P353" si="333">O357+O361+O367+O382+O386</f>
        <v>0</v>
      </c>
      <c r="P353" s="105">
        <f t="shared" si="333"/>
        <v>0</v>
      </c>
    </row>
    <row r="354" spans="1:16" ht="18" x14ac:dyDescent="0.25">
      <c r="B354" s="41"/>
      <c r="C354" s="42"/>
      <c r="D354" s="44" t="s">
        <v>335</v>
      </c>
      <c r="E354" s="92">
        <f t="shared" si="326"/>
        <v>0</v>
      </c>
      <c r="F354" s="105">
        <f t="shared" ref="F354:G354" si="334">F358+F362+F368+F383+F387</f>
        <v>0</v>
      </c>
      <c r="G354" s="105">
        <f t="shared" si="334"/>
        <v>0</v>
      </c>
      <c r="H354" s="92">
        <f t="shared" si="328"/>
        <v>0</v>
      </c>
      <c r="I354" s="105">
        <f t="shared" ref="I354:J354" si="335">I358+I362+I368+I383+I387</f>
        <v>0</v>
      </c>
      <c r="J354" s="105">
        <f t="shared" si="335"/>
        <v>0</v>
      </c>
      <c r="K354" s="92">
        <f t="shared" si="330"/>
        <v>0</v>
      </c>
      <c r="L354" s="105">
        <f t="shared" ref="L354:M354" si="336">L358+L362+L368+L383+L387</f>
        <v>0</v>
      </c>
      <c r="M354" s="105">
        <f t="shared" si="336"/>
        <v>0</v>
      </c>
      <c r="N354" s="92">
        <f t="shared" si="332"/>
        <v>0</v>
      </c>
      <c r="O354" s="105">
        <f t="shared" ref="O354:P354" si="337">O358+O362+O368+O383+O387</f>
        <v>0</v>
      </c>
      <c r="P354" s="105">
        <f t="shared" si="337"/>
        <v>0</v>
      </c>
    </row>
    <row r="355" spans="1:16" ht="18" x14ac:dyDescent="0.25">
      <c r="B355" s="41"/>
      <c r="C355" s="42"/>
      <c r="D355" s="44" t="s">
        <v>155</v>
      </c>
      <c r="E355" s="92">
        <f t="shared" si="326"/>
        <v>0</v>
      </c>
      <c r="F355" s="105">
        <f t="shared" ref="F355:G355" si="338">F359+F363+F369+F384+F388</f>
        <v>0</v>
      </c>
      <c r="G355" s="105">
        <f t="shared" si="338"/>
        <v>0</v>
      </c>
      <c r="H355" s="92">
        <f t="shared" si="328"/>
        <v>0</v>
      </c>
      <c r="I355" s="105">
        <f t="shared" ref="I355:J355" si="339">I359+I363+I369+I384+I388</f>
        <v>0</v>
      </c>
      <c r="J355" s="105">
        <f t="shared" si="339"/>
        <v>0</v>
      </c>
      <c r="K355" s="92">
        <f t="shared" si="330"/>
        <v>0</v>
      </c>
      <c r="L355" s="105">
        <f t="shared" ref="L355:M355" si="340">L359+L363+L369+L384+L388</f>
        <v>0</v>
      </c>
      <c r="M355" s="105">
        <f t="shared" si="340"/>
        <v>0</v>
      </c>
      <c r="N355" s="92">
        <f t="shared" si="332"/>
        <v>0</v>
      </c>
      <c r="O355" s="105">
        <f t="shared" ref="O355:P355" si="341">O359+O363+O369+O384+O388</f>
        <v>0</v>
      </c>
      <c r="P355" s="105">
        <f t="shared" si="341"/>
        <v>0</v>
      </c>
    </row>
    <row r="356" spans="1:16" ht="55.5" customHeight="1" x14ac:dyDescent="0.25">
      <c r="A356" s="7"/>
      <c r="B356" s="30" t="s">
        <v>556</v>
      </c>
      <c r="C356" s="31"/>
      <c r="D356" s="53" t="s">
        <v>417</v>
      </c>
      <c r="E356" s="79">
        <f t="shared" ref="E356:E369" si="342">SUM(F356:G356)</f>
        <v>650</v>
      </c>
      <c r="F356" s="79">
        <v>650</v>
      </c>
      <c r="G356" s="79">
        <v>0</v>
      </c>
      <c r="H356" s="79">
        <f t="shared" ref="H356:H369" si="343">SUM(I356:J356)</f>
        <v>650</v>
      </c>
      <c r="I356" s="79">
        <v>650</v>
      </c>
      <c r="J356" s="79">
        <v>0</v>
      </c>
      <c r="K356" s="79">
        <f t="shared" ref="K356:K369" si="344">SUM(L356:M356)</f>
        <v>650</v>
      </c>
      <c r="L356" s="79">
        <v>650</v>
      </c>
      <c r="M356" s="79">
        <v>0</v>
      </c>
      <c r="N356" s="79">
        <f t="shared" ref="N356:N369" si="345">SUM(O356:P356)</f>
        <v>650</v>
      </c>
      <c r="O356" s="79">
        <v>650</v>
      </c>
      <c r="P356" s="79">
        <v>0</v>
      </c>
    </row>
    <row r="357" spans="1:16" ht="18" x14ac:dyDescent="0.25">
      <c r="B357" s="46"/>
      <c r="C357" s="47"/>
      <c r="D357" s="48" t="s">
        <v>151</v>
      </c>
      <c r="E357" s="49">
        <f t="shared" si="342"/>
        <v>0</v>
      </c>
      <c r="F357" s="49">
        <f t="shared" ref="F357:G357" si="346">SUM(F358:F359)</f>
        <v>0</v>
      </c>
      <c r="G357" s="49">
        <f t="shared" si="346"/>
        <v>0</v>
      </c>
      <c r="H357" s="49">
        <f t="shared" si="343"/>
        <v>0</v>
      </c>
      <c r="I357" s="49">
        <f t="shared" ref="I357:J357" si="347">SUM(I358:I359)</f>
        <v>0</v>
      </c>
      <c r="J357" s="49">
        <f t="shared" si="347"/>
        <v>0</v>
      </c>
      <c r="K357" s="49">
        <f t="shared" si="344"/>
        <v>0</v>
      </c>
      <c r="L357" s="49">
        <f t="shared" ref="L357:M357" si="348">SUM(L358:L359)</f>
        <v>0</v>
      </c>
      <c r="M357" s="49">
        <f t="shared" si="348"/>
        <v>0</v>
      </c>
      <c r="N357" s="49">
        <f t="shared" si="345"/>
        <v>0</v>
      </c>
      <c r="O357" s="49">
        <f t="shared" ref="O357:P357" si="349">SUM(O358:O359)</f>
        <v>0</v>
      </c>
      <c r="P357" s="49">
        <f t="shared" si="349"/>
        <v>0</v>
      </c>
    </row>
    <row r="358" spans="1:16" ht="18" x14ac:dyDescent="0.25">
      <c r="B358" s="46"/>
      <c r="C358" s="47"/>
      <c r="D358" s="50" t="s">
        <v>335</v>
      </c>
      <c r="E358" s="51">
        <f t="shared" si="342"/>
        <v>0</v>
      </c>
      <c r="F358" s="51">
        <v>0</v>
      </c>
      <c r="G358" s="51">
        <v>0</v>
      </c>
      <c r="H358" s="51">
        <f t="shared" si="343"/>
        <v>0</v>
      </c>
      <c r="I358" s="51">
        <v>0</v>
      </c>
      <c r="J358" s="51">
        <v>0</v>
      </c>
      <c r="K358" s="51">
        <f t="shared" si="344"/>
        <v>0</v>
      </c>
      <c r="L358" s="51">
        <v>0</v>
      </c>
      <c r="M358" s="51">
        <v>0</v>
      </c>
      <c r="N358" s="51">
        <f t="shared" si="345"/>
        <v>0</v>
      </c>
      <c r="O358" s="51">
        <v>0</v>
      </c>
      <c r="P358" s="51">
        <v>0</v>
      </c>
    </row>
    <row r="359" spans="1:16" ht="18" x14ac:dyDescent="0.25">
      <c r="B359" s="46"/>
      <c r="C359" s="47"/>
      <c r="D359" s="50" t="s">
        <v>155</v>
      </c>
      <c r="E359" s="49">
        <f t="shared" si="342"/>
        <v>0</v>
      </c>
      <c r="F359" s="51">
        <v>0</v>
      </c>
      <c r="G359" s="51">
        <v>0</v>
      </c>
      <c r="H359" s="49">
        <f t="shared" si="343"/>
        <v>0</v>
      </c>
      <c r="I359" s="51">
        <v>0</v>
      </c>
      <c r="J359" s="51">
        <v>0</v>
      </c>
      <c r="K359" s="49">
        <f t="shared" si="344"/>
        <v>0</v>
      </c>
      <c r="L359" s="51">
        <v>0</v>
      </c>
      <c r="M359" s="51">
        <v>0</v>
      </c>
      <c r="N359" s="49">
        <f t="shared" si="345"/>
        <v>0</v>
      </c>
      <c r="O359" s="51">
        <v>0</v>
      </c>
      <c r="P359" s="51">
        <v>0</v>
      </c>
    </row>
    <row r="360" spans="1:16" ht="18" x14ac:dyDescent="0.25">
      <c r="A360" s="7"/>
      <c r="B360" s="30" t="s">
        <v>557</v>
      </c>
      <c r="C360" s="31"/>
      <c r="D360" s="53" t="s">
        <v>435</v>
      </c>
      <c r="E360" s="79">
        <f t="shared" si="342"/>
        <v>5400</v>
      </c>
      <c r="F360" s="79">
        <f>F364</f>
        <v>5400</v>
      </c>
      <c r="G360" s="79">
        <f t="shared" ref="G360" si="350">G364</f>
        <v>0</v>
      </c>
      <c r="H360" s="79">
        <f t="shared" si="343"/>
        <v>5400</v>
      </c>
      <c r="I360" s="79">
        <f>I364</f>
        <v>5400</v>
      </c>
      <c r="J360" s="79">
        <f t="shared" ref="J360" si="351">J364</f>
        <v>0</v>
      </c>
      <c r="K360" s="79">
        <f t="shared" si="344"/>
        <v>5400</v>
      </c>
      <c r="L360" s="79">
        <f>L364</f>
        <v>5400</v>
      </c>
      <c r="M360" s="79">
        <f t="shared" ref="M360" si="352">M364</f>
        <v>0</v>
      </c>
      <c r="N360" s="79">
        <f t="shared" si="345"/>
        <v>5400</v>
      </c>
      <c r="O360" s="79">
        <f>O364</f>
        <v>5400</v>
      </c>
      <c r="P360" s="79">
        <f t="shared" ref="P360" si="353">P364</f>
        <v>0</v>
      </c>
    </row>
    <row r="361" spans="1:16" ht="18" x14ac:dyDescent="0.25">
      <c r="B361" s="46"/>
      <c r="C361" s="47"/>
      <c r="D361" s="48" t="s">
        <v>151</v>
      </c>
      <c r="E361" s="49">
        <f t="shared" si="342"/>
        <v>0</v>
      </c>
      <c r="F361" s="49">
        <f t="shared" ref="F361:G361" si="354">SUM(F362:F363)</f>
        <v>0</v>
      </c>
      <c r="G361" s="49">
        <f t="shared" si="354"/>
        <v>0</v>
      </c>
      <c r="H361" s="49">
        <f t="shared" si="343"/>
        <v>0</v>
      </c>
      <c r="I361" s="49">
        <f t="shared" ref="I361:J361" si="355">SUM(I362:I363)</f>
        <v>0</v>
      </c>
      <c r="J361" s="49">
        <f t="shared" si="355"/>
        <v>0</v>
      </c>
      <c r="K361" s="49">
        <f t="shared" si="344"/>
        <v>0</v>
      </c>
      <c r="L361" s="49">
        <f t="shared" ref="L361:M361" si="356">SUM(L362:L363)</f>
        <v>0</v>
      </c>
      <c r="M361" s="49">
        <f t="shared" si="356"/>
        <v>0</v>
      </c>
      <c r="N361" s="49">
        <f t="shared" si="345"/>
        <v>0</v>
      </c>
      <c r="O361" s="49">
        <f t="shared" ref="O361:P361" si="357">SUM(O362:O363)</f>
        <v>0</v>
      </c>
      <c r="P361" s="49">
        <f t="shared" si="357"/>
        <v>0</v>
      </c>
    </row>
    <row r="362" spans="1:16" ht="18" x14ac:dyDescent="0.25">
      <c r="B362" s="46"/>
      <c r="C362" s="47"/>
      <c r="D362" s="50" t="s">
        <v>152</v>
      </c>
      <c r="E362" s="51">
        <f t="shared" si="342"/>
        <v>0</v>
      </c>
      <c r="F362" s="51">
        <v>0</v>
      </c>
      <c r="G362" s="51">
        <v>0</v>
      </c>
      <c r="H362" s="51">
        <f t="shared" si="343"/>
        <v>0</v>
      </c>
      <c r="I362" s="51">
        <v>0</v>
      </c>
      <c r="J362" s="51">
        <v>0</v>
      </c>
      <c r="K362" s="51">
        <f t="shared" si="344"/>
        <v>0</v>
      </c>
      <c r="L362" s="51">
        <v>0</v>
      </c>
      <c r="M362" s="51">
        <v>0</v>
      </c>
      <c r="N362" s="51">
        <f t="shared" si="345"/>
        <v>0</v>
      </c>
      <c r="O362" s="51">
        <v>0</v>
      </c>
      <c r="P362" s="51">
        <v>0</v>
      </c>
    </row>
    <row r="363" spans="1:16" ht="18" x14ac:dyDescent="0.25">
      <c r="B363" s="46"/>
      <c r="C363" s="47"/>
      <c r="D363" s="50" t="s">
        <v>153</v>
      </c>
      <c r="E363" s="49">
        <f t="shared" si="342"/>
        <v>0</v>
      </c>
      <c r="F363" s="51">
        <v>0</v>
      </c>
      <c r="G363" s="51">
        <v>0</v>
      </c>
      <c r="H363" s="49">
        <f t="shared" si="343"/>
        <v>0</v>
      </c>
      <c r="I363" s="51">
        <v>0</v>
      </c>
      <c r="J363" s="51">
        <v>0</v>
      </c>
      <c r="K363" s="49">
        <f t="shared" si="344"/>
        <v>0</v>
      </c>
      <c r="L363" s="51">
        <v>0</v>
      </c>
      <c r="M363" s="51">
        <v>0</v>
      </c>
      <c r="N363" s="49">
        <f t="shared" si="345"/>
        <v>0</v>
      </c>
      <c r="O363" s="51">
        <v>0</v>
      </c>
      <c r="P363" s="51">
        <v>0</v>
      </c>
    </row>
    <row r="364" spans="1:16" ht="36" x14ac:dyDescent="0.25">
      <c r="A364" s="90"/>
      <c r="B364" s="46"/>
      <c r="C364" s="60" t="s">
        <v>574</v>
      </c>
      <c r="D364" s="50" t="s">
        <v>573</v>
      </c>
      <c r="E364" s="49">
        <f t="shared" si="342"/>
        <v>5400</v>
      </c>
      <c r="F364" s="51">
        <v>5400</v>
      </c>
      <c r="G364" s="51">
        <v>0</v>
      </c>
      <c r="H364" s="49">
        <f t="shared" si="343"/>
        <v>5400</v>
      </c>
      <c r="I364" s="51">
        <v>5400</v>
      </c>
      <c r="J364" s="51">
        <v>0</v>
      </c>
      <c r="K364" s="49">
        <f t="shared" si="344"/>
        <v>5400</v>
      </c>
      <c r="L364" s="51">
        <v>5400</v>
      </c>
      <c r="M364" s="51">
        <v>0</v>
      </c>
      <c r="N364" s="49">
        <f t="shared" si="345"/>
        <v>5400</v>
      </c>
      <c r="O364" s="51">
        <v>5400</v>
      </c>
      <c r="P364" s="51">
        <v>0</v>
      </c>
    </row>
    <row r="365" spans="1:16" ht="30" x14ac:dyDescent="0.25">
      <c r="A365" s="90"/>
      <c r="B365" s="46"/>
      <c r="C365" s="47"/>
      <c r="D365" s="98" t="s">
        <v>575</v>
      </c>
      <c r="E365" s="99">
        <f t="shared" si="342"/>
        <v>2250</v>
      </c>
      <c r="F365" s="100">
        <v>2250</v>
      </c>
      <c r="G365" s="51">
        <v>0</v>
      </c>
      <c r="H365" s="49">
        <f t="shared" si="343"/>
        <v>0</v>
      </c>
      <c r="I365" s="51">
        <v>0</v>
      </c>
      <c r="J365" s="51">
        <v>0</v>
      </c>
      <c r="K365" s="49">
        <f t="shared" si="344"/>
        <v>0</v>
      </c>
      <c r="L365" s="51">
        <v>0</v>
      </c>
      <c r="M365" s="51">
        <v>0</v>
      </c>
      <c r="N365" s="49">
        <f t="shared" si="345"/>
        <v>0</v>
      </c>
      <c r="O365" s="51">
        <v>0</v>
      </c>
      <c r="P365" s="51">
        <v>0</v>
      </c>
    </row>
    <row r="366" spans="1:16" ht="68.25" customHeight="1" x14ac:dyDescent="0.25">
      <c r="A366" s="7"/>
      <c r="B366" s="30" t="s">
        <v>558</v>
      </c>
      <c r="C366" s="31"/>
      <c r="D366" s="53" t="s">
        <v>462</v>
      </c>
      <c r="E366" s="79">
        <f t="shared" si="342"/>
        <v>59000</v>
      </c>
      <c r="F366" s="79">
        <f>F370</f>
        <v>59000</v>
      </c>
      <c r="G366" s="79">
        <f t="shared" ref="G366" si="358">G370</f>
        <v>0</v>
      </c>
      <c r="H366" s="79">
        <f t="shared" si="343"/>
        <v>59000</v>
      </c>
      <c r="I366" s="79">
        <f>I370</f>
        <v>59000</v>
      </c>
      <c r="J366" s="79">
        <f t="shared" ref="J366" si="359">J370</f>
        <v>0</v>
      </c>
      <c r="K366" s="79">
        <f t="shared" si="344"/>
        <v>59000</v>
      </c>
      <c r="L366" s="79">
        <f>L370</f>
        <v>59000</v>
      </c>
      <c r="M366" s="79">
        <f t="shared" ref="M366" si="360">M370</f>
        <v>0</v>
      </c>
      <c r="N366" s="79">
        <f t="shared" si="345"/>
        <v>59000</v>
      </c>
      <c r="O366" s="79">
        <f>O370</f>
        <v>59000</v>
      </c>
      <c r="P366" s="79">
        <f t="shared" ref="P366" si="361">P370</f>
        <v>0</v>
      </c>
    </row>
    <row r="367" spans="1:16" ht="18" x14ac:dyDescent="0.25">
      <c r="B367" s="46"/>
      <c r="C367" s="47"/>
      <c r="D367" s="48" t="s">
        <v>151</v>
      </c>
      <c r="E367" s="49">
        <f t="shared" si="342"/>
        <v>0</v>
      </c>
      <c r="F367" s="49">
        <f t="shared" ref="F367:G367" si="362">SUM(F368:F369)</f>
        <v>0</v>
      </c>
      <c r="G367" s="49">
        <f t="shared" si="362"/>
        <v>0</v>
      </c>
      <c r="H367" s="49">
        <f t="shared" si="343"/>
        <v>0</v>
      </c>
      <c r="I367" s="49">
        <f t="shared" ref="I367:J367" si="363">SUM(I368:I369)</f>
        <v>0</v>
      </c>
      <c r="J367" s="49">
        <f t="shared" si="363"/>
        <v>0</v>
      </c>
      <c r="K367" s="49">
        <f t="shared" si="344"/>
        <v>0</v>
      </c>
      <c r="L367" s="49">
        <f t="shared" ref="L367:M367" si="364">SUM(L368:L369)</f>
        <v>0</v>
      </c>
      <c r="M367" s="49">
        <f t="shared" si="364"/>
        <v>0</v>
      </c>
      <c r="N367" s="49">
        <f t="shared" si="345"/>
        <v>0</v>
      </c>
      <c r="O367" s="49">
        <f t="shared" ref="O367:P367" si="365">SUM(O368:O369)</f>
        <v>0</v>
      </c>
      <c r="P367" s="49">
        <f t="shared" si="365"/>
        <v>0</v>
      </c>
    </row>
    <row r="368" spans="1:16" ht="18" x14ac:dyDescent="0.25">
      <c r="B368" s="46"/>
      <c r="C368" s="47"/>
      <c r="D368" s="50" t="s">
        <v>152</v>
      </c>
      <c r="E368" s="51">
        <f t="shared" si="342"/>
        <v>0</v>
      </c>
      <c r="F368" s="51">
        <v>0</v>
      </c>
      <c r="G368" s="51">
        <v>0</v>
      </c>
      <c r="H368" s="51">
        <f t="shared" si="343"/>
        <v>0</v>
      </c>
      <c r="I368" s="51">
        <v>0</v>
      </c>
      <c r="J368" s="51">
        <v>0</v>
      </c>
      <c r="K368" s="51">
        <f t="shared" si="344"/>
        <v>0</v>
      </c>
      <c r="L368" s="51">
        <v>0</v>
      </c>
      <c r="M368" s="51">
        <v>0</v>
      </c>
      <c r="N368" s="51">
        <f t="shared" si="345"/>
        <v>0</v>
      </c>
      <c r="O368" s="51">
        <v>0</v>
      </c>
      <c r="P368" s="51">
        <v>0</v>
      </c>
    </row>
    <row r="369" spans="1:16" ht="18" x14ac:dyDescent="0.25">
      <c r="B369" s="46"/>
      <c r="C369" s="47"/>
      <c r="D369" s="50" t="s">
        <v>153</v>
      </c>
      <c r="E369" s="49">
        <f t="shared" si="342"/>
        <v>0</v>
      </c>
      <c r="F369" s="51">
        <v>0</v>
      </c>
      <c r="G369" s="51">
        <v>0</v>
      </c>
      <c r="H369" s="49">
        <f t="shared" si="343"/>
        <v>0</v>
      </c>
      <c r="I369" s="51">
        <v>0</v>
      </c>
      <c r="J369" s="51">
        <v>0</v>
      </c>
      <c r="K369" s="49">
        <f t="shared" si="344"/>
        <v>0</v>
      </c>
      <c r="L369" s="51">
        <v>0</v>
      </c>
      <c r="M369" s="51">
        <v>0</v>
      </c>
      <c r="N369" s="49">
        <f t="shared" si="345"/>
        <v>0</v>
      </c>
      <c r="O369" s="51">
        <v>0</v>
      </c>
      <c r="P369" s="51">
        <v>0</v>
      </c>
    </row>
    <row r="370" spans="1:16" ht="54" x14ac:dyDescent="0.25">
      <c r="B370" s="46"/>
      <c r="C370" s="60" t="s">
        <v>559</v>
      </c>
      <c r="D370" s="50" t="s">
        <v>451</v>
      </c>
      <c r="E370" s="78">
        <f>F370+G370</f>
        <v>59000</v>
      </c>
      <c r="F370" s="106">
        <f t="shared" ref="F370:G370" si="366">SUM(F372:F380)</f>
        <v>59000</v>
      </c>
      <c r="G370" s="78">
        <f t="shared" si="366"/>
        <v>0</v>
      </c>
      <c r="H370" s="78">
        <f t="shared" ref="H370:H380" si="367">I370+J370</f>
        <v>59000</v>
      </c>
      <c r="I370" s="106">
        <f>SUM(I372:I380)</f>
        <v>59000</v>
      </c>
      <c r="J370" s="78">
        <f t="shared" ref="J370" si="368">SUM(J372:J380)</f>
        <v>0</v>
      </c>
      <c r="K370" s="78">
        <f>L370+M370</f>
        <v>59000</v>
      </c>
      <c r="L370" s="106">
        <f>SUM(L372:L380)</f>
        <v>59000</v>
      </c>
      <c r="M370" s="78">
        <f t="shared" ref="M370" si="369">SUM(M372:M380)</f>
        <v>0</v>
      </c>
      <c r="N370" s="78">
        <f>O370+P370</f>
        <v>59000</v>
      </c>
      <c r="O370" s="106">
        <f>SUM(O372:O380)</f>
        <v>59000</v>
      </c>
      <c r="P370" s="78">
        <f t="shared" ref="P370" si="370">SUM(P372:P380)</f>
        <v>0</v>
      </c>
    </row>
    <row r="371" spans="1:16" ht="30" x14ac:dyDescent="0.25">
      <c r="A371" s="90"/>
      <c r="B371" s="46"/>
      <c r="C371" s="34"/>
      <c r="D371" s="98" t="s">
        <v>576</v>
      </c>
      <c r="E371" s="78">
        <f t="shared" ref="E371:E380" si="371">F371+G371</f>
        <v>4200</v>
      </c>
      <c r="F371" s="101">
        <v>4200</v>
      </c>
      <c r="G371" s="51">
        <v>0</v>
      </c>
      <c r="H371" s="78">
        <f t="shared" si="367"/>
        <v>0</v>
      </c>
      <c r="I371" s="51">
        <v>0</v>
      </c>
      <c r="J371" s="51">
        <v>0</v>
      </c>
      <c r="K371" s="78">
        <f>L371+M371</f>
        <v>0</v>
      </c>
      <c r="L371" s="51">
        <v>0</v>
      </c>
      <c r="M371" s="78">
        <v>0</v>
      </c>
      <c r="N371" s="78">
        <f>O371+P371</f>
        <v>0</v>
      </c>
      <c r="O371" s="51">
        <v>0</v>
      </c>
      <c r="P371" s="78">
        <v>0</v>
      </c>
    </row>
    <row r="372" spans="1:16" ht="54" x14ac:dyDescent="0.25">
      <c r="B372" s="46"/>
      <c r="C372" s="60" t="s">
        <v>560</v>
      </c>
      <c r="D372" s="50" t="s">
        <v>419</v>
      </c>
      <c r="E372" s="78">
        <f t="shared" si="371"/>
        <v>2000</v>
      </c>
      <c r="F372" s="51">
        <v>2000</v>
      </c>
      <c r="G372" s="51">
        <v>0</v>
      </c>
      <c r="H372" s="78">
        <f t="shared" si="367"/>
        <v>2000</v>
      </c>
      <c r="I372" s="51">
        <v>2000</v>
      </c>
      <c r="J372" s="51">
        <v>0</v>
      </c>
      <c r="K372" s="78">
        <f t="shared" ref="K372:K380" si="372">L372+M372</f>
        <v>2000</v>
      </c>
      <c r="L372" s="51">
        <v>2000</v>
      </c>
      <c r="M372" s="51">
        <v>0</v>
      </c>
      <c r="N372" s="78">
        <f t="shared" ref="N372:N380" si="373">O372+P372</f>
        <v>2000</v>
      </c>
      <c r="O372" s="51">
        <v>2000</v>
      </c>
      <c r="P372" s="51">
        <v>0</v>
      </c>
    </row>
    <row r="373" spans="1:16" ht="36" x14ac:dyDescent="0.25">
      <c r="B373" s="46"/>
      <c r="C373" s="60" t="s">
        <v>561</v>
      </c>
      <c r="D373" s="50" t="s">
        <v>420</v>
      </c>
      <c r="E373" s="78">
        <f t="shared" si="371"/>
        <v>34000</v>
      </c>
      <c r="F373" s="51">
        <v>34000</v>
      </c>
      <c r="G373" s="51">
        <v>0</v>
      </c>
      <c r="H373" s="78">
        <f t="shared" si="367"/>
        <v>34000</v>
      </c>
      <c r="I373" s="51">
        <v>34000</v>
      </c>
      <c r="J373" s="51">
        <v>0</v>
      </c>
      <c r="K373" s="78">
        <f t="shared" si="372"/>
        <v>34000</v>
      </c>
      <c r="L373" s="51">
        <v>34000</v>
      </c>
      <c r="M373" s="51">
        <v>0</v>
      </c>
      <c r="N373" s="78">
        <f t="shared" si="373"/>
        <v>34000</v>
      </c>
      <c r="O373" s="51">
        <v>34000</v>
      </c>
      <c r="P373" s="51">
        <v>0</v>
      </c>
    </row>
    <row r="374" spans="1:16" ht="36" x14ac:dyDescent="0.25">
      <c r="B374" s="46"/>
      <c r="C374" s="60" t="s">
        <v>562</v>
      </c>
      <c r="D374" s="50" t="s">
        <v>584</v>
      </c>
      <c r="E374" s="78">
        <f t="shared" si="371"/>
        <v>16300</v>
      </c>
      <c r="F374" s="51">
        <v>16300</v>
      </c>
      <c r="G374" s="51">
        <v>0</v>
      </c>
      <c r="H374" s="78">
        <f t="shared" si="367"/>
        <v>16300</v>
      </c>
      <c r="I374" s="51">
        <v>16300</v>
      </c>
      <c r="J374" s="51">
        <v>0</v>
      </c>
      <c r="K374" s="78">
        <f t="shared" si="372"/>
        <v>16300</v>
      </c>
      <c r="L374" s="51">
        <v>16300</v>
      </c>
      <c r="M374" s="51">
        <v>0</v>
      </c>
      <c r="N374" s="78">
        <f t="shared" si="373"/>
        <v>16300</v>
      </c>
      <c r="O374" s="51">
        <v>16300</v>
      </c>
      <c r="P374" s="51">
        <v>0</v>
      </c>
    </row>
    <row r="375" spans="1:16" ht="108" x14ac:dyDescent="0.25">
      <c r="B375" s="46"/>
      <c r="C375" s="60" t="s">
        <v>563</v>
      </c>
      <c r="D375" s="50" t="s">
        <v>422</v>
      </c>
      <c r="E375" s="78">
        <f t="shared" si="371"/>
        <v>1000</v>
      </c>
      <c r="F375" s="51">
        <v>1000</v>
      </c>
      <c r="G375" s="51">
        <v>0</v>
      </c>
      <c r="H375" s="78">
        <f t="shared" si="367"/>
        <v>1000</v>
      </c>
      <c r="I375" s="51">
        <v>1000</v>
      </c>
      <c r="J375" s="51">
        <v>0</v>
      </c>
      <c r="K375" s="78">
        <f t="shared" si="372"/>
        <v>1000</v>
      </c>
      <c r="L375" s="51">
        <v>1000</v>
      </c>
      <c r="M375" s="51">
        <v>0</v>
      </c>
      <c r="N375" s="78">
        <f t="shared" si="373"/>
        <v>1000</v>
      </c>
      <c r="O375" s="51">
        <v>1000</v>
      </c>
      <c r="P375" s="51">
        <v>0</v>
      </c>
    </row>
    <row r="376" spans="1:16" ht="90" x14ac:dyDescent="0.25">
      <c r="B376" s="46"/>
      <c r="C376" s="60" t="s">
        <v>564</v>
      </c>
      <c r="D376" s="50" t="s">
        <v>423</v>
      </c>
      <c r="E376" s="78">
        <f t="shared" si="371"/>
        <v>2200</v>
      </c>
      <c r="F376" s="51">
        <v>2200</v>
      </c>
      <c r="G376" s="51">
        <v>0</v>
      </c>
      <c r="H376" s="78">
        <f t="shared" si="367"/>
        <v>2200</v>
      </c>
      <c r="I376" s="51">
        <v>2200</v>
      </c>
      <c r="J376" s="51">
        <v>0</v>
      </c>
      <c r="K376" s="78">
        <f t="shared" si="372"/>
        <v>2200</v>
      </c>
      <c r="L376" s="51">
        <v>2200</v>
      </c>
      <c r="M376" s="51">
        <v>0</v>
      </c>
      <c r="N376" s="78">
        <f t="shared" si="373"/>
        <v>2200</v>
      </c>
      <c r="O376" s="51">
        <v>2200</v>
      </c>
      <c r="P376" s="51">
        <v>0</v>
      </c>
    </row>
    <row r="377" spans="1:16" ht="72" x14ac:dyDescent="0.25">
      <c r="B377" s="46"/>
      <c r="C377" s="60" t="s">
        <v>565</v>
      </c>
      <c r="D377" s="50" t="s">
        <v>424</v>
      </c>
      <c r="E377" s="78">
        <f t="shared" si="371"/>
        <v>300</v>
      </c>
      <c r="F377" s="51">
        <v>300</v>
      </c>
      <c r="G377" s="51">
        <v>0</v>
      </c>
      <c r="H377" s="78">
        <f t="shared" si="367"/>
        <v>300</v>
      </c>
      <c r="I377" s="51">
        <v>300</v>
      </c>
      <c r="J377" s="51">
        <v>0</v>
      </c>
      <c r="K377" s="78">
        <f t="shared" si="372"/>
        <v>300</v>
      </c>
      <c r="L377" s="51">
        <v>300</v>
      </c>
      <c r="M377" s="51">
        <v>0</v>
      </c>
      <c r="N377" s="78">
        <f t="shared" si="373"/>
        <v>300</v>
      </c>
      <c r="O377" s="51">
        <v>300</v>
      </c>
      <c r="P377" s="51">
        <v>0</v>
      </c>
    </row>
    <row r="378" spans="1:16" ht="72" x14ac:dyDescent="0.25">
      <c r="B378" s="46"/>
      <c r="C378" s="60" t="s">
        <v>566</v>
      </c>
      <c r="D378" s="50" t="s">
        <v>425</v>
      </c>
      <c r="E378" s="78">
        <f t="shared" si="371"/>
        <v>2000</v>
      </c>
      <c r="F378" s="51">
        <v>2000</v>
      </c>
      <c r="G378" s="51">
        <v>0</v>
      </c>
      <c r="H378" s="78">
        <f t="shared" si="367"/>
        <v>2000</v>
      </c>
      <c r="I378" s="51">
        <v>2000</v>
      </c>
      <c r="J378" s="51">
        <v>0</v>
      </c>
      <c r="K378" s="78">
        <f t="shared" si="372"/>
        <v>2000</v>
      </c>
      <c r="L378" s="51">
        <v>2000</v>
      </c>
      <c r="M378" s="51">
        <v>0</v>
      </c>
      <c r="N378" s="78">
        <f t="shared" si="373"/>
        <v>2000</v>
      </c>
      <c r="O378" s="51">
        <v>2000</v>
      </c>
      <c r="P378" s="51">
        <v>0</v>
      </c>
    </row>
    <row r="379" spans="1:16" ht="126" x14ac:dyDescent="0.25">
      <c r="B379" s="46"/>
      <c r="C379" s="60" t="s">
        <v>567</v>
      </c>
      <c r="D379" s="50" t="s">
        <v>426</v>
      </c>
      <c r="E379" s="78">
        <f t="shared" si="371"/>
        <v>300</v>
      </c>
      <c r="F379" s="51">
        <v>300</v>
      </c>
      <c r="G379" s="51">
        <v>0</v>
      </c>
      <c r="H379" s="78">
        <f t="shared" si="367"/>
        <v>300</v>
      </c>
      <c r="I379" s="51">
        <v>300</v>
      </c>
      <c r="J379" s="51">
        <v>0</v>
      </c>
      <c r="K379" s="78">
        <f t="shared" si="372"/>
        <v>300</v>
      </c>
      <c r="L379" s="51">
        <v>300</v>
      </c>
      <c r="M379" s="51">
        <v>0</v>
      </c>
      <c r="N379" s="78">
        <f t="shared" si="373"/>
        <v>300</v>
      </c>
      <c r="O379" s="51">
        <v>300</v>
      </c>
      <c r="P379" s="51">
        <v>0</v>
      </c>
    </row>
    <row r="380" spans="1:16" ht="18" x14ac:dyDescent="0.25">
      <c r="B380" s="46"/>
      <c r="C380" s="60" t="s">
        <v>568</v>
      </c>
      <c r="D380" s="50" t="s">
        <v>427</v>
      </c>
      <c r="E380" s="78">
        <f t="shared" si="371"/>
        <v>900</v>
      </c>
      <c r="F380" s="51">
        <v>900</v>
      </c>
      <c r="G380" s="51">
        <v>0</v>
      </c>
      <c r="H380" s="78">
        <f t="shared" si="367"/>
        <v>900</v>
      </c>
      <c r="I380" s="51">
        <v>900</v>
      </c>
      <c r="J380" s="51">
        <v>0</v>
      </c>
      <c r="K380" s="78">
        <f t="shared" si="372"/>
        <v>900</v>
      </c>
      <c r="L380" s="51">
        <v>900</v>
      </c>
      <c r="M380" s="51">
        <v>0</v>
      </c>
      <c r="N380" s="78">
        <f t="shared" si="373"/>
        <v>900</v>
      </c>
      <c r="O380" s="51">
        <v>900</v>
      </c>
      <c r="P380" s="51">
        <v>0</v>
      </c>
    </row>
    <row r="381" spans="1:16" ht="55.5" customHeight="1" x14ac:dyDescent="0.25">
      <c r="A381" s="7"/>
      <c r="B381" s="102" t="s">
        <v>585</v>
      </c>
      <c r="C381" s="31"/>
      <c r="D381" s="53" t="s">
        <v>586</v>
      </c>
      <c r="E381" s="79">
        <f t="shared" ref="E381:E388" si="374">SUM(F381:G381)</f>
        <v>0</v>
      </c>
      <c r="F381" s="79">
        <v>0</v>
      </c>
      <c r="G381" s="79">
        <v>0</v>
      </c>
      <c r="H381" s="79">
        <f t="shared" ref="H381:H388" si="375">SUM(I381:J381)</f>
        <v>0</v>
      </c>
      <c r="I381" s="79">
        <v>0</v>
      </c>
      <c r="J381" s="79">
        <v>0</v>
      </c>
      <c r="K381" s="79">
        <f t="shared" ref="K381:K388" si="376">SUM(L381:M381)</f>
        <v>0</v>
      </c>
      <c r="L381" s="79">
        <v>0</v>
      </c>
      <c r="M381" s="79">
        <v>0</v>
      </c>
      <c r="N381" s="79">
        <f t="shared" ref="N381:N388" si="377">SUM(O381:P381)</f>
        <v>0</v>
      </c>
      <c r="O381" s="79">
        <v>0</v>
      </c>
      <c r="P381" s="79">
        <v>0</v>
      </c>
    </row>
    <row r="382" spans="1:16" ht="18" x14ac:dyDescent="0.25">
      <c r="A382" s="104"/>
      <c r="B382" s="46"/>
      <c r="C382" s="47"/>
      <c r="D382" s="48" t="s">
        <v>151</v>
      </c>
      <c r="E382" s="49">
        <f t="shared" si="374"/>
        <v>0</v>
      </c>
      <c r="F382" s="49">
        <f t="shared" ref="F382:G382" si="378">SUM(F383:F384)</f>
        <v>0</v>
      </c>
      <c r="G382" s="49">
        <f t="shared" si="378"/>
        <v>0</v>
      </c>
      <c r="H382" s="49">
        <f t="shared" si="375"/>
        <v>0</v>
      </c>
      <c r="I382" s="49">
        <f t="shared" ref="I382:J382" si="379">SUM(I383:I384)</f>
        <v>0</v>
      </c>
      <c r="J382" s="49">
        <f t="shared" si="379"/>
        <v>0</v>
      </c>
      <c r="K382" s="49">
        <f t="shared" si="376"/>
        <v>0</v>
      </c>
      <c r="L382" s="49">
        <f t="shared" ref="L382:M382" si="380">SUM(L383:L384)</f>
        <v>0</v>
      </c>
      <c r="M382" s="49">
        <f t="shared" si="380"/>
        <v>0</v>
      </c>
      <c r="N382" s="49">
        <f t="shared" si="377"/>
        <v>0</v>
      </c>
      <c r="O382" s="49">
        <f t="shared" ref="O382:P382" si="381">SUM(O383:O384)</f>
        <v>0</v>
      </c>
      <c r="P382" s="49">
        <f t="shared" si="381"/>
        <v>0</v>
      </c>
    </row>
    <row r="383" spans="1:16" ht="18" x14ac:dyDescent="0.25">
      <c r="A383" s="104"/>
      <c r="B383" s="46"/>
      <c r="C383" s="47"/>
      <c r="D383" s="50" t="s">
        <v>335</v>
      </c>
      <c r="E383" s="51">
        <f t="shared" si="374"/>
        <v>0</v>
      </c>
      <c r="F383" s="51">
        <v>0</v>
      </c>
      <c r="G383" s="51">
        <v>0</v>
      </c>
      <c r="H383" s="51">
        <f t="shared" si="375"/>
        <v>0</v>
      </c>
      <c r="I383" s="51">
        <v>0</v>
      </c>
      <c r="J383" s="51">
        <v>0</v>
      </c>
      <c r="K383" s="51">
        <f t="shared" si="376"/>
        <v>0</v>
      </c>
      <c r="L383" s="51">
        <v>0</v>
      </c>
      <c r="M383" s="51">
        <v>0</v>
      </c>
      <c r="N383" s="51">
        <f t="shared" si="377"/>
        <v>0</v>
      </c>
      <c r="O383" s="51">
        <v>0</v>
      </c>
      <c r="P383" s="51">
        <v>0</v>
      </c>
    </row>
    <row r="384" spans="1:16" ht="18" x14ac:dyDescent="0.25">
      <c r="A384" s="104"/>
      <c r="B384" s="46"/>
      <c r="C384" s="47"/>
      <c r="D384" s="50" t="s">
        <v>155</v>
      </c>
      <c r="E384" s="49">
        <f t="shared" si="374"/>
        <v>0</v>
      </c>
      <c r="F384" s="51">
        <v>0</v>
      </c>
      <c r="G384" s="51">
        <v>0</v>
      </c>
      <c r="H384" s="49">
        <f t="shared" si="375"/>
        <v>0</v>
      </c>
      <c r="I384" s="51">
        <v>0</v>
      </c>
      <c r="J384" s="51">
        <v>0</v>
      </c>
      <c r="K384" s="49">
        <f t="shared" si="376"/>
        <v>0</v>
      </c>
      <c r="L384" s="51">
        <v>0</v>
      </c>
      <c r="M384" s="51">
        <v>0</v>
      </c>
      <c r="N384" s="49">
        <f t="shared" si="377"/>
        <v>0</v>
      </c>
      <c r="O384" s="51">
        <v>0</v>
      </c>
      <c r="P384" s="51">
        <v>0</v>
      </c>
    </row>
    <row r="385" spans="1:16" ht="89.25" customHeight="1" x14ac:dyDescent="0.25">
      <c r="A385" s="7"/>
      <c r="B385" s="102" t="s">
        <v>600</v>
      </c>
      <c r="C385" s="31"/>
      <c r="D385" s="53" t="s">
        <v>601</v>
      </c>
      <c r="E385" s="79">
        <f t="shared" si="374"/>
        <v>0</v>
      </c>
      <c r="F385" s="79">
        <v>0</v>
      </c>
      <c r="G385" s="79">
        <v>0</v>
      </c>
      <c r="H385" s="79">
        <f t="shared" si="375"/>
        <v>0</v>
      </c>
      <c r="I385" s="79">
        <v>0</v>
      </c>
      <c r="J385" s="79">
        <v>0</v>
      </c>
      <c r="K385" s="79">
        <f t="shared" si="376"/>
        <v>0</v>
      </c>
      <c r="L385" s="79">
        <v>0</v>
      </c>
      <c r="M385" s="79">
        <v>0</v>
      </c>
      <c r="N385" s="79">
        <f t="shared" si="377"/>
        <v>0</v>
      </c>
      <c r="O385" s="79">
        <v>0</v>
      </c>
      <c r="P385" s="79">
        <v>0</v>
      </c>
    </row>
    <row r="386" spans="1:16" ht="18" x14ac:dyDescent="0.25">
      <c r="A386" s="108"/>
      <c r="B386" s="46"/>
      <c r="C386" s="47"/>
      <c r="D386" s="48" t="s">
        <v>151</v>
      </c>
      <c r="E386" s="49">
        <f t="shared" si="374"/>
        <v>0</v>
      </c>
      <c r="F386" s="49">
        <f t="shared" ref="F386:G386" si="382">SUM(F387:F388)</f>
        <v>0</v>
      </c>
      <c r="G386" s="49">
        <f t="shared" si="382"/>
        <v>0</v>
      </c>
      <c r="H386" s="49">
        <f t="shared" si="375"/>
        <v>0</v>
      </c>
      <c r="I386" s="49">
        <f t="shared" ref="I386:J386" si="383">SUM(I387:I388)</f>
        <v>0</v>
      </c>
      <c r="J386" s="49">
        <f t="shared" si="383"/>
        <v>0</v>
      </c>
      <c r="K386" s="49">
        <f t="shared" si="376"/>
        <v>0</v>
      </c>
      <c r="L386" s="49">
        <f t="shared" ref="L386:M386" si="384">SUM(L387:L388)</f>
        <v>0</v>
      </c>
      <c r="M386" s="49">
        <f t="shared" si="384"/>
        <v>0</v>
      </c>
      <c r="N386" s="49">
        <f t="shared" si="377"/>
        <v>0</v>
      </c>
      <c r="O386" s="49">
        <f t="shared" ref="O386:P386" si="385">SUM(O387:O388)</f>
        <v>0</v>
      </c>
      <c r="P386" s="49">
        <f t="shared" si="385"/>
        <v>0</v>
      </c>
    </row>
    <row r="387" spans="1:16" ht="18" x14ac:dyDescent="0.25">
      <c r="A387" s="108"/>
      <c r="B387" s="46"/>
      <c r="C387" s="47"/>
      <c r="D387" s="50" t="s">
        <v>335</v>
      </c>
      <c r="E387" s="49">
        <f t="shared" si="374"/>
        <v>0</v>
      </c>
      <c r="F387" s="51">
        <v>0</v>
      </c>
      <c r="G387" s="51">
        <v>0</v>
      </c>
      <c r="H387" s="49">
        <f t="shared" si="375"/>
        <v>0</v>
      </c>
      <c r="I387" s="51">
        <v>0</v>
      </c>
      <c r="J387" s="51">
        <v>0</v>
      </c>
      <c r="K387" s="49">
        <f t="shared" si="376"/>
        <v>0</v>
      </c>
      <c r="L387" s="51">
        <v>0</v>
      </c>
      <c r="M387" s="51">
        <v>0</v>
      </c>
      <c r="N387" s="49">
        <f t="shared" si="377"/>
        <v>0</v>
      </c>
      <c r="O387" s="51">
        <v>0</v>
      </c>
      <c r="P387" s="51">
        <v>0</v>
      </c>
    </row>
    <row r="388" spans="1:16" ht="18" x14ac:dyDescent="0.25">
      <c r="A388" s="108"/>
      <c r="B388" s="46"/>
      <c r="C388" s="47"/>
      <c r="D388" s="50" t="s">
        <v>155</v>
      </c>
      <c r="E388" s="49">
        <f t="shared" si="374"/>
        <v>0</v>
      </c>
      <c r="F388" s="51">
        <v>0</v>
      </c>
      <c r="G388" s="51">
        <v>0</v>
      </c>
      <c r="H388" s="49">
        <f t="shared" si="375"/>
        <v>0</v>
      </c>
      <c r="I388" s="51">
        <v>0</v>
      </c>
      <c r="J388" s="51">
        <v>0</v>
      </c>
      <c r="K388" s="49">
        <f t="shared" si="376"/>
        <v>0</v>
      </c>
      <c r="L388" s="51">
        <v>0</v>
      </c>
      <c r="M388" s="51">
        <v>0</v>
      </c>
      <c r="N388" s="49">
        <f t="shared" si="377"/>
        <v>0</v>
      </c>
      <c r="O388" s="51">
        <v>0</v>
      </c>
      <c r="P388" s="51">
        <v>0</v>
      </c>
    </row>
  </sheetData>
  <mergeCells count="12">
    <mergeCell ref="O2:P2"/>
    <mergeCell ref="B3:P3"/>
    <mergeCell ref="K2:L2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P392"/>
  <sheetViews>
    <sheetView view="pageBreakPreview" topLeftCell="B1" zoomScale="80" zoomScaleNormal="73" zoomScaleSheetLayoutView="80" workbookViewId="0">
      <pane xSplit="3" ySplit="8" topLeftCell="N48" activePane="bottomRight" state="frozen"/>
      <selection activeCell="B1" sqref="B1"/>
      <selection pane="topRight" activeCell="E1" sqref="E1"/>
      <selection pane="bottomLeft" activeCell="B9" sqref="B9"/>
      <selection pane="bottomRight" activeCell="Z62" sqref="Z62"/>
    </sheetView>
  </sheetViews>
  <sheetFormatPr defaultColWidth="9.140625" defaultRowHeight="15" x14ac:dyDescent="0.25"/>
  <cols>
    <col min="1" max="1" width="4" style="94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bestFit="1" customWidth="1"/>
    <col min="6" max="6" width="17.42578125" style="1" bestFit="1" customWidth="1"/>
    <col min="7" max="7" width="17.42578125" style="2" bestFit="1" customWidth="1"/>
    <col min="8" max="8" width="15" style="6" bestFit="1" customWidth="1"/>
    <col min="9" max="9" width="19.28515625" style="1" customWidth="1"/>
    <col min="10" max="10" width="17.42578125" style="2" bestFit="1" customWidth="1"/>
    <col min="11" max="11" width="15" style="6" bestFit="1" customWidth="1"/>
    <col min="12" max="12" width="17.42578125" style="1" bestFit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117"/>
      <c r="L2" s="117"/>
      <c r="O2" s="117" t="s">
        <v>587</v>
      </c>
      <c r="P2" s="117"/>
    </row>
    <row r="3" spans="1:16" ht="41.25" customHeight="1" x14ac:dyDescent="0.25">
      <c r="B3" s="118" t="s">
        <v>579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x14ac:dyDescent="0.25">
      <c r="F4" s="3"/>
      <c r="I4" s="3"/>
      <c r="L4" s="3"/>
    </row>
    <row r="5" spans="1:16" ht="18" x14ac:dyDescent="0.25">
      <c r="F5" s="65"/>
      <c r="I5" s="65"/>
      <c r="J5" s="93"/>
      <c r="L5" s="65"/>
    </row>
    <row r="6" spans="1:16" ht="18" customHeight="1" x14ac:dyDescent="0.25">
      <c r="A6" s="119"/>
      <c r="B6" s="120" t="s">
        <v>0</v>
      </c>
      <c r="C6" s="120" t="s">
        <v>1</v>
      </c>
      <c r="D6" s="120" t="s">
        <v>2</v>
      </c>
      <c r="E6" s="123" t="s">
        <v>390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5"/>
    </row>
    <row r="7" spans="1:16" ht="18" x14ac:dyDescent="0.25">
      <c r="A7" s="119"/>
      <c r="B7" s="121"/>
      <c r="C7" s="121"/>
      <c r="D7" s="121"/>
      <c r="E7" s="126" t="s">
        <v>147</v>
      </c>
      <c r="F7" s="126"/>
      <c r="G7" s="126"/>
      <c r="H7" s="126" t="s">
        <v>154</v>
      </c>
      <c r="I7" s="126"/>
      <c r="J7" s="126"/>
      <c r="K7" s="126" t="s">
        <v>388</v>
      </c>
      <c r="L7" s="126"/>
      <c r="M7" s="126"/>
      <c r="N7" s="126" t="s">
        <v>578</v>
      </c>
      <c r="O7" s="126"/>
      <c r="P7" s="126"/>
    </row>
    <row r="8" spans="1:16" ht="60" x14ac:dyDescent="0.25">
      <c r="A8" s="119"/>
      <c r="B8" s="122"/>
      <c r="C8" s="122"/>
      <c r="D8" s="122"/>
      <c r="E8" s="14" t="s">
        <v>9</v>
      </c>
      <c r="F8" s="15" t="s">
        <v>10</v>
      </c>
      <c r="G8" s="15" t="s">
        <v>12</v>
      </c>
      <c r="H8" s="14" t="s">
        <v>9</v>
      </c>
      <c r="I8" s="15" t="s">
        <v>10</v>
      </c>
      <c r="J8" s="15" t="s">
        <v>12</v>
      </c>
      <c r="K8" s="14" t="s">
        <v>9</v>
      </c>
      <c r="L8" s="15" t="s">
        <v>10</v>
      </c>
      <c r="M8" s="15" t="s">
        <v>12</v>
      </c>
      <c r="N8" s="14" t="s">
        <v>9</v>
      </c>
      <c r="O8" s="15" t="s">
        <v>10</v>
      </c>
      <c r="P8" s="15" t="s">
        <v>12</v>
      </c>
    </row>
    <row r="9" spans="1:16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</f>
        <v>4384482</v>
      </c>
      <c r="F9" s="19">
        <f t="shared" ref="F9:G12" si="0">F13+F73+F123+F339+F344+F352</f>
        <v>4382902</v>
      </c>
      <c r="G9" s="19">
        <f t="shared" si="0"/>
        <v>1580</v>
      </c>
      <c r="H9" s="19">
        <f>I9+J9</f>
        <v>4478983</v>
      </c>
      <c r="I9" s="19">
        <f t="shared" ref="I9:J12" si="1">I13+I73+I123+I339+I344+I352</f>
        <v>4477403</v>
      </c>
      <c r="J9" s="19">
        <f t="shared" si="1"/>
        <v>1580</v>
      </c>
      <c r="K9" s="19">
        <f>L9+M9</f>
        <v>4568517</v>
      </c>
      <c r="L9" s="19">
        <f t="shared" ref="L9:M12" si="2">L13+L73+L123+L339+L344+L352</f>
        <v>4566812</v>
      </c>
      <c r="M9" s="19">
        <f t="shared" si="2"/>
        <v>1705</v>
      </c>
      <c r="N9" s="19">
        <f>O9+P9</f>
        <v>4661027</v>
      </c>
      <c r="O9" s="19">
        <f t="shared" ref="O9:P12" si="3">O13+O73+O123+O339+O344+O352</f>
        <v>4659322</v>
      </c>
      <c r="P9" s="19">
        <f t="shared" si="3"/>
        <v>1705</v>
      </c>
    </row>
    <row r="10" spans="1:16" s="4" customFormat="1" ht="21" x14ac:dyDescent="0.25">
      <c r="A10" s="12"/>
      <c r="B10" s="20"/>
      <c r="C10" s="21"/>
      <c r="D10" s="22" t="s">
        <v>151</v>
      </c>
      <c r="E10" s="23">
        <f t="shared" ref="E10:E41" si="4">SUM(F10:G10)</f>
        <v>8456</v>
      </c>
      <c r="F10" s="24">
        <f t="shared" si="0"/>
        <v>8456</v>
      </c>
      <c r="G10" s="24">
        <f t="shared" si="0"/>
        <v>0</v>
      </c>
      <c r="H10" s="23">
        <f t="shared" ref="H10:H41" si="5">SUM(I10:J10)</f>
        <v>8506</v>
      </c>
      <c r="I10" s="24">
        <f t="shared" si="1"/>
        <v>8506</v>
      </c>
      <c r="J10" s="24">
        <f t="shared" si="1"/>
        <v>0</v>
      </c>
      <c r="K10" s="23">
        <f t="shared" ref="K10:K41" si="6">SUM(L10:M10)</f>
        <v>8506</v>
      </c>
      <c r="L10" s="24">
        <f t="shared" si="2"/>
        <v>8506</v>
      </c>
      <c r="M10" s="24">
        <f t="shared" si="2"/>
        <v>0</v>
      </c>
      <c r="N10" s="23">
        <f t="shared" ref="N10:N41" si="7">SUM(O10:P10)</f>
        <v>8521</v>
      </c>
      <c r="O10" s="24">
        <f t="shared" si="3"/>
        <v>8506</v>
      </c>
      <c r="P10" s="24">
        <f t="shared" si="3"/>
        <v>15</v>
      </c>
    </row>
    <row r="11" spans="1:16" s="4" customFormat="1" ht="21" x14ac:dyDescent="0.25">
      <c r="A11" s="12"/>
      <c r="B11" s="20"/>
      <c r="C11" s="21"/>
      <c r="D11" s="22" t="s">
        <v>152</v>
      </c>
      <c r="E11" s="23">
        <f t="shared" si="4"/>
        <v>2711</v>
      </c>
      <c r="F11" s="24">
        <f t="shared" si="0"/>
        <v>2711</v>
      </c>
      <c r="G11" s="24">
        <f t="shared" si="0"/>
        <v>0</v>
      </c>
      <c r="H11" s="23">
        <f t="shared" si="5"/>
        <v>2711</v>
      </c>
      <c r="I11" s="24">
        <f t="shared" si="1"/>
        <v>2711</v>
      </c>
      <c r="J11" s="24">
        <f t="shared" si="1"/>
        <v>0</v>
      </c>
      <c r="K11" s="23">
        <f t="shared" si="6"/>
        <v>2711</v>
      </c>
      <c r="L11" s="24">
        <f t="shared" si="2"/>
        <v>2711</v>
      </c>
      <c r="M11" s="24">
        <f t="shared" si="2"/>
        <v>0</v>
      </c>
      <c r="N11" s="23">
        <f t="shared" si="7"/>
        <v>2726</v>
      </c>
      <c r="O11" s="24">
        <f t="shared" si="3"/>
        <v>2711</v>
      </c>
      <c r="P11" s="24">
        <f t="shared" si="3"/>
        <v>15</v>
      </c>
    </row>
    <row r="12" spans="1:16" s="4" customFormat="1" ht="21" x14ac:dyDescent="0.25">
      <c r="A12" s="12"/>
      <c r="B12" s="20"/>
      <c r="C12" s="21"/>
      <c r="D12" s="22" t="s">
        <v>153</v>
      </c>
      <c r="E12" s="23">
        <f t="shared" si="4"/>
        <v>5745</v>
      </c>
      <c r="F12" s="24">
        <f t="shared" si="0"/>
        <v>5745</v>
      </c>
      <c r="G12" s="24">
        <f t="shared" si="0"/>
        <v>0</v>
      </c>
      <c r="H12" s="23">
        <f t="shared" si="5"/>
        <v>5795</v>
      </c>
      <c r="I12" s="24">
        <f t="shared" si="1"/>
        <v>5795</v>
      </c>
      <c r="J12" s="24">
        <f t="shared" si="1"/>
        <v>0</v>
      </c>
      <c r="K12" s="23">
        <f t="shared" si="6"/>
        <v>5795</v>
      </c>
      <c r="L12" s="24">
        <f t="shared" si="2"/>
        <v>5795</v>
      </c>
      <c r="M12" s="24">
        <f t="shared" si="2"/>
        <v>0</v>
      </c>
      <c r="N12" s="23">
        <f t="shared" si="7"/>
        <v>5795</v>
      </c>
      <c r="O12" s="24">
        <f t="shared" si="3"/>
        <v>5795</v>
      </c>
      <c r="P12" s="24">
        <f t="shared" si="3"/>
        <v>0</v>
      </c>
    </row>
    <row r="13" spans="1:16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71452</v>
      </c>
      <c r="F13" s="19">
        <f>F17+F25+F31+F36+F44+F49+F54+F62+F68</f>
        <v>69872</v>
      </c>
      <c r="G13" s="19">
        <f>G17+G25+G31+G36+G44+G49+G54+G62+G68</f>
        <v>1580</v>
      </c>
      <c r="H13" s="19">
        <f t="shared" si="5"/>
        <v>73052</v>
      </c>
      <c r="I13" s="19">
        <f>I17+I25+I31+I36+I44+I49+I54+I62+I68</f>
        <v>71472</v>
      </c>
      <c r="J13" s="19">
        <f>J17+J25+J31+J36+J44+J49+J54+J62+J68</f>
        <v>1580</v>
      </c>
      <c r="K13" s="19">
        <f t="shared" si="6"/>
        <v>73677</v>
      </c>
      <c r="L13" s="19">
        <f>L17+L25+L31+L36+L44+L49+L54+L62+L68</f>
        <v>71972</v>
      </c>
      <c r="M13" s="19">
        <f>M17+M25+M31+M36+M44+M49+M54+M62+M68</f>
        <v>1705</v>
      </c>
      <c r="N13" s="19">
        <f t="shared" si="7"/>
        <v>75520</v>
      </c>
      <c r="O13" s="19">
        <f>O17+O25+O31+O36+O44+O49+O54+O62+O68</f>
        <v>73815</v>
      </c>
      <c r="P13" s="19">
        <f>P17+P25+P31+P36+P44+P49+P54+P62+P68</f>
        <v>1705</v>
      </c>
    </row>
    <row r="14" spans="1:16" s="5" customFormat="1" ht="20.25" x14ac:dyDescent="0.25">
      <c r="A14" s="13"/>
      <c r="B14" s="25"/>
      <c r="C14" s="26"/>
      <c r="D14" s="22" t="s">
        <v>151</v>
      </c>
      <c r="E14" s="27">
        <f t="shared" si="4"/>
        <v>3307</v>
      </c>
      <c r="F14" s="27">
        <f>F15+F16</f>
        <v>3307</v>
      </c>
      <c r="G14" s="27">
        <f>G15+G16</f>
        <v>0</v>
      </c>
      <c r="H14" s="27">
        <f t="shared" si="5"/>
        <v>3307</v>
      </c>
      <c r="I14" s="27">
        <f>I15+I16</f>
        <v>3307</v>
      </c>
      <c r="J14" s="27">
        <f>J15+J16</f>
        <v>0</v>
      </c>
      <c r="K14" s="27">
        <f t="shared" si="6"/>
        <v>3307</v>
      </c>
      <c r="L14" s="27">
        <f>L15+L16</f>
        <v>3307</v>
      </c>
      <c r="M14" s="27">
        <f>M15+M16</f>
        <v>0</v>
      </c>
      <c r="N14" s="27">
        <f t="shared" si="7"/>
        <v>3322</v>
      </c>
      <c r="O14" s="27">
        <f>O15+O16</f>
        <v>3307</v>
      </c>
      <c r="P14" s="27">
        <f>P15+P16</f>
        <v>15</v>
      </c>
    </row>
    <row r="15" spans="1:16" s="5" customFormat="1" ht="20.25" x14ac:dyDescent="0.25">
      <c r="A15" s="13"/>
      <c r="B15" s="25"/>
      <c r="C15" s="26"/>
      <c r="D15" s="28" t="s">
        <v>152</v>
      </c>
      <c r="E15" s="27">
        <f t="shared" si="4"/>
        <v>2711</v>
      </c>
      <c r="F15" s="29">
        <f>F19+F27+F33+F38+F46+F51+F56+F64</f>
        <v>2711</v>
      </c>
      <c r="G15" s="29">
        <f>G19+G27+G33+G38+G46+G51+G56</f>
        <v>0</v>
      </c>
      <c r="H15" s="27">
        <f t="shared" si="5"/>
        <v>2711</v>
      </c>
      <c r="I15" s="29">
        <f>I19+I27+I33+I38+I46+I51+I56+I64</f>
        <v>2711</v>
      </c>
      <c r="J15" s="29">
        <f>J19+J27+J33+J38+J46+J51+J56</f>
        <v>0</v>
      </c>
      <c r="K15" s="27">
        <f t="shared" si="6"/>
        <v>2711</v>
      </c>
      <c r="L15" s="29">
        <f>L19+L27+L33+L38+L46+L51+L56+L64</f>
        <v>2711</v>
      </c>
      <c r="M15" s="29">
        <f>M19+M27+M33+M38+M46+M51+M56</f>
        <v>0</v>
      </c>
      <c r="N15" s="27">
        <f t="shared" si="7"/>
        <v>2726</v>
      </c>
      <c r="O15" s="29">
        <f>O19+O27+O33+O38+O46+O51+O56+O64</f>
        <v>2711</v>
      </c>
      <c r="P15" s="29">
        <f>P19+P27+P33+P38+P46+P51+P56</f>
        <v>15</v>
      </c>
    </row>
    <row r="16" spans="1:16" s="5" customFormat="1" ht="20.25" x14ac:dyDescent="0.25">
      <c r="A16" s="13"/>
      <c r="B16" s="25"/>
      <c r="C16" s="26"/>
      <c r="D16" s="28" t="s">
        <v>153</v>
      </c>
      <c r="E16" s="27">
        <f t="shared" si="4"/>
        <v>596</v>
      </c>
      <c r="F16" s="29">
        <f>F20+F28+F34+F39+F47+F52+F57+F65</f>
        <v>596</v>
      </c>
      <c r="G16" s="29">
        <f>G20+G28+G34+G39+G47+G52+G57</f>
        <v>0</v>
      </c>
      <c r="H16" s="27">
        <f t="shared" si="5"/>
        <v>596</v>
      </c>
      <c r="I16" s="29">
        <f>I20+I28+I34+I39+I47+I52+I57+I65</f>
        <v>596</v>
      </c>
      <c r="J16" s="29">
        <f>J20+J28+J34+J39+J47+J52+J57</f>
        <v>0</v>
      </c>
      <c r="K16" s="27">
        <f t="shared" si="6"/>
        <v>596</v>
      </c>
      <c r="L16" s="29">
        <f>L20+L28+L34+L39+L47+L52+L57+L65</f>
        <v>596</v>
      </c>
      <c r="M16" s="29">
        <f>M20+M28+M34+M39+M47+M52+M57</f>
        <v>0</v>
      </c>
      <c r="N16" s="27">
        <f t="shared" si="7"/>
        <v>596</v>
      </c>
      <c r="O16" s="29">
        <f>O20+O28+O34+O39+O47+O52+O57+O65</f>
        <v>596</v>
      </c>
      <c r="P16" s="29">
        <f>P20+P28+P34+P39+P47+P52+P57</f>
        <v>0</v>
      </c>
    </row>
    <row r="17" spans="1:16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12000</v>
      </c>
      <c r="F17" s="33">
        <f>SUM(F21:F24)</f>
        <v>12000</v>
      </c>
      <c r="G17" s="33">
        <f t="shared" ref="G17" si="8">SUM(G21:G24)</f>
        <v>0</v>
      </c>
      <c r="H17" s="32">
        <f t="shared" si="5"/>
        <v>12000</v>
      </c>
      <c r="I17" s="33">
        <f>SUM(I21:I24)</f>
        <v>12000</v>
      </c>
      <c r="J17" s="33">
        <f t="shared" ref="J17" si="9">SUM(J21:J24)</f>
        <v>0</v>
      </c>
      <c r="K17" s="32">
        <f t="shared" si="6"/>
        <v>12000</v>
      </c>
      <c r="L17" s="33">
        <f>SUM(L21:L24)</f>
        <v>12000</v>
      </c>
      <c r="M17" s="33">
        <f t="shared" ref="M17" si="10">SUM(M21:M24)</f>
        <v>0</v>
      </c>
      <c r="N17" s="32">
        <f t="shared" si="7"/>
        <v>12000</v>
      </c>
      <c r="O17" s="33">
        <f>SUM(O21:O24)</f>
        <v>12000</v>
      </c>
      <c r="P17" s="33">
        <f t="shared" ref="P17" si="11">SUM(P21:P24)</f>
        <v>0</v>
      </c>
    </row>
    <row r="18" spans="1:16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:J18" si="12">SUM(F19:F20)</f>
        <v>376</v>
      </c>
      <c r="G18" s="36">
        <f t="shared" si="12"/>
        <v>0</v>
      </c>
      <c r="H18" s="36">
        <f t="shared" si="5"/>
        <v>376</v>
      </c>
      <c r="I18" s="36">
        <f t="shared" ref="I18" si="13">SUM(I19:I20)</f>
        <v>376</v>
      </c>
      <c r="J18" s="36">
        <f t="shared" si="12"/>
        <v>0</v>
      </c>
      <c r="K18" s="36">
        <f t="shared" si="6"/>
        <v>376</v>
      </c>
      <c r="L18" s="36">
        <f t="shared" ref="L18:M18" si="14">SUM(L19:L20)</f>
        <v>376</v>
      </c>
      <c r="M18" s="36">
        <f t="shared" si="14"/>
        <v>0</v>
      </c>
      <c r="N18" s="36">
        <f t="shared" si="7"/>
        <v>376</v>
      </c>
      <c r="O18" s="36">
        <f t="shared" ref="O18:P18" si="15">SUM(O19:O20)</f>
        <v>376</v>
      </c>
      <c r="P18" s="36">
        <f t="shared" si="15"/>
        <v>0</v>
      </c>
    </row>
    <row r="19" spans="1:16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6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6">
        <f t="shared" si="5"/>
        <v>139</v>
      </c>
      <c r="I20" s="37">
        <f>114+25</f>
        <v>139</v>
      </c>
      <c r="J20" s="37">
        <v>0</v>
      </c>
      <c r="K20" s="36">
        <f t="shared" si="6"/>
        <v>139</v>
      </c>
      <c r="L20" s="37">
        <f>114+25</f>
        <v>139</v>
      </c>
      <c r="M20" s="37">
        <v>0</v>
      </c>
      <c r="N20" s="36">
        <f t="shared" si="7"/>
        <v>139</v>
      </c>
      <c r="O20" s="37">
        <f>114+25</f>
        <v>139</v>
      </c>
      <c r="P20" s="37">
        <v>0</v>
      </c>
    </row>
    <row r="21" spans="1:16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40">
        <f t="shared" si="5"/>
        <v>5000</v>
      </c>
      <c r="I21" s="37">
        <v>5000</v>
      </c>
      <c r="J21" s="37">
        <v>0</v>
      </c>
      <c r="K21" s="40">
        <f t="shared" si="6"/>
        <v>5000</v>
      </c>
      <c r="L21" s="37">
        <v>5000</v>
      </c>
      <c r="M21" s="37">
        <v>0</v>
      </c>
      <c r="N21" s="40">
        <f t="shared" si="7"/>
        <v>5000</v>
      </c>
      <c r="O21" s="37">
        <v>5000</v>
      </c>
      <c r="P21" s="37">
        <v>0</v>
      </c>
    </row>
    <row r="22" spans="1:16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40">
        <f t="shared" si="5"/>
        <v>2300</v>
      </c>
      <c r="I22" s="37">
        <v>2300</v>
      </c>
      <c r="J22" s="37">
        <v>0</v>
      </c>
      <c r="K22" s="40">
        <f t="shared" si="6"/>
        <v>2300</v>
      </c>
      <c r="L22" s="37">
        <v>2300</v>
      </c>
      <c r="M22" s="37">
        <v>0</v>
      </c>
      <c r="N22" s="40">
        <f t="shared" si="7"/>
        <v>2300</v>
      </c>
      <c r="O22" s="37">
        <v>2300</v>
      </c>
      <c r="P22" s="37">
        <v>0</v>
      </c>
    </row>
    <row r="23" spans="1:16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40">
        <f t="shared" si="5"/>
        <v>2200</v>
      </c>
      <c r="I23" s="37">
        <v>2200</v>
      </c>
      <c r="J23" s="37">
        <v>0</v>
      </c>
      <c r="K23" s="40">
        <f t="shared" si="6"/>
        <v>2200</v>
      </c>
      <c r="L23" s="37">
        <v>2200</v>
      </c>
      <c r="M23" s="37">
        <v>0</v>
      </c>
      <c r="N23" s="40">
        <f t="shared" si="7"/>
        <v>2200</v>
      </c>
      <c r="O23" s="37">
        <v>2200</v>
      </c>
      <c r="P23" s="37">
        <v>0</v>
      </c>
    </row>
    <row r="24" spans="1:16" ht="30" x14ac:dyDescent="0.25">
      <c r="A24" s="7"/>
      <c r="B24" s="38"/>
      <c r="C24" s="34" t="s">
        <v>415</v>
      </c>
      <c r="D24" s="39" t="s">
        <v>432</v>
      </c>
      <c r="E24" s="40">
        <f t="shared" si="4"/>
        <v>2500</v>
      </c>
      <c r="F24" s="37">
        <f>2800-300</f>
        <v>2500</v>
      </c>
      <c r="G24" s="37">
        <v>0</v>
      </c>
      <c r="H24" s="40">
        <f t="shared" si="5"/>
        <v>2500</v>
      </c>
      <c r="I24" s="37">
        <f>2800-300</f>
        <v>2500</v>
      </c>
      <c r="J24" s="37">
        <v>0</v>
      </c>
      <c r="K24" s="40">
        <f t="shared" si="6"/>
        <v>2500</v>
      </c>
      <c r="L24" s="37">
        <f>2800-300</f>
        <v>2500</v>
      </c>
      <c r="M24" s="37">
        <v>0</v>
      </c>
      <c r="N24" s="40">
        <f t="shared" si="7"/>
        <v>2500</v>
      </c>
      <c r="O24" s="37">
        <f>2800-300</f>
        <v>2500</v>
      </c>
      <c r="P24" s="37">
        <v>0</v>
      </c>
    </row>
    <row r="25" spans="1:16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2900</v>
      </c>
      <c r="F25" s="33">
        <f>SUM(F29:F30)</f>
        <v>2900</v>
      </c>
      <c r="G25" s="33">
        <f>SUM(G29:G30)</f>
        <v>0</v>
      </c>
      <c r="H25" s="32">
        <f t="shared" si="5"/>
        <v>2950</v>
      </c>
      <c r="I25" s="33">
        <f>SUM(I29:I30)</f>
        <v>2950</v>
      </c>
      <c r="J25" s="33">
        <f>SUM(J29:J30)</f>
        <v>0</v>
      </c>
      <c r="K25" s="32">
        <f t="shared" si="6"/>
        <v>2950</v>
      </c>
      <c r="L25" s="33">
        <f>SUM(L29:L30)</f>
        <v>2950</v>
      </c>
      <c r="M25" s="33">
        <f>SUM(M29:M30)</f>
        <v>0</v>
      </c>
      <c r="N25" s="32">
        <f t="shared" si="7"/>
        <v>2950</v>
      </c>
      <c r="O25" s="33">
        <f>SUM(O29:O30)</f>
        <v>2950</v>
      </c>
      <c r="P25" s="33">
        <f>SUM(P29:P30)</f>
        <v>0</v>
      </c>
    </row>
    <row r="26" spans="1:16" s="6" customFormat="1" ht="15.75" x14ac:dyDescent="0.25">
      <c r="A26" s="8"/>
      <c r="B26" s="34"/>
      <c r="C26" s="34"/>
      <c r="D26" s="35" t="s">
        <v>151</v>
      </c>
      <c r="E26" s="36">
        <f t="shared" si="4"/>
        <v>135</v>
      </c>
      <c r="F26" s="36">
        <f>SUM(F27:F28)</f>
        <v>135</v>
      </c>
      <c r="G26" s="36">
        <f t="shared" ref="G26" si="16">SUM(G27:G28)</f>
        <v>0</v>
      </c>
      <c r="H26" s="36">
        <f t="shared" si="5"/>
        <v>135</v>
      </c>
      <c r="I26" s="36">
        <f>SUM(I27:I28)</f>
        <v>135</v>
      </c>
      <c r="J26" s="36">
        <f t="shared" ref="J26" si="17">SUM(J27:J28)</f>
        <v>0</v>
      </c>
      <c r="K26" s="36">
        <f t="shared" si="6"/>
        <v>135</v>
      </c>
      <c r="L26" s="36">
        <f>SUM(L27:L28)</f>
        <v>135</v>
      </c>
      <c r="M26" s="36">
        <f t="shared" ref="M26" si="18">SUM(M27:M28)</f>
        <v>0</v>
      </c>
      <c r="N26" s="36">
        <f t="shared" si="7"/>
        <v>135</v>
      </c>
      <c r="O26" s="36">
        <f>SUM(O27:O28)</f>
        <v>135</v>
      </c>
      <c r="P26" s="36">
        <f t="shared" ref="P26" si="19">SUM(P27:P28)</f>
        <v>0</v>
      </c>
    </row>
    <row r="27" spans="1:16" s="6" customFormat="1" ht="15.75" x14ac:dyDescent="0.25">
      <c r="A27" s="8"/>
      <c r="B27" s="34"/>
      <c r="C27" s="34"/>
      <c r="D27" s="35" t="s">
        <v>152</v>
      </c>
      <c r="E27" s="36">
        <f t="shared" si="4"/>
        <v>117</v>
      </c>
      <c r="F27" s="37">
        <v>117</v>
      </c>
      <c r="G27" s="37">
        <v>0</v>
      </c>
      <c r="H27" s="36">
        <f t="shared" si="5"/>
        <v>117</v>
      </c>
      <c r="I27" s="37">
        <v>117</v>
      </c>
      <c r="J27" s="37">
        <v>0</v>
      </c>
      <c r="K27" s="36">
        <f t="shared" si="6"/>
        <v>117</v>
      </c>
      <c r="L27" s="37">
        <v>117</v>
      </c>
      <c r="M27" s="37">
        <v>0</v>
      </c>
      <c r="N27" s="36">
        <f t="shared" si="7"/>
        <v>117</v>
      </c>
      <c r="O27" s="37">
        <v>117</v>
      </c>
      <c r="P27" s="37">
        <v>0</v>
      </c>
    </row>
    <row r="28" spans="1:16" s="6" customFormat="1" ht="15.75" x14ac:dyDescent="0.25">
      <c r="A28" s="8"/>
      <c r="B28" s="34"/>
      <c r="C28" s="34"/>
      <c r="D28" s="35" t="s">
        <v>153</v>
      </c>
      <c r="E28" s="36">
        <f t="shared" si="4"/>
        <v>18</v>
      </c>
      <c r="F28" s="37">
        <v>18</v>
      </c>
      <c r="G28" s="37">
        <v>0</v>
      </c>
      <c r="H28" s="36">
        <f t="shared" si="5"/>
        <v>18</v>
      </c>
      <c r="I28" s="37">
        <v>18</v>
      </c>
      <c r="J28" s="37">
        <v>0</v>
      </c>
      <c r="K28" s="36">
        <f t="shared" si="6"/>
        <v>18</v>
      </c>
      <c r="L28" s="37">
        <v>18</v>
      </c>
      <c r="M28" s="37">
        <v>0</v>
      </c>
      <c r="N28" s="36">
        <f t="shared" si="7"/>
        <v>18</v>
      </c>
      <c r="O28" s="37">
        <v>18</v>
      </c>
      <c r="P28" s="37">
        <v>0</v>
      </c>
    </row>
    <row r="29" spans="1:16" ht="15.75" x14ac:dyDescent="0.25">
      <c r="A29" s="7"/>
      <c r="B29" s="38"/>
      <c r="C29" s="34" t="s">
        <v>18</v>
      </c>
      <c r="D29" s="39" t="s">
        <v>23</v>
      </c>
      <c r="E29" s="40">
        <f t="shared" si="4"/>
        <v>2750</v>
      </c>
      <c r="F29" s="37">
        <v>2750</v>
      </c>
      <c r="G29" s="37">
        <v>0</v>
      </c>
      <c r="H29" s="40">
        <f t="shared" si="5"/>
        <v>2800</v>
      </c>
      <c r="I29" s="37">
        <v>2800</v>
      </c>
      <c r="J29" s="37">
        <v>0</v>
      </c>
      <c r="K29" s="40">
        <f t="shared" si="6"/>
        <v>2800</v>
      </c>
      <c r="L29" s="37">
        <v>2800</v>
      </c>
      <c r="M29" s="37">
        <v>0</v>
      </c>
      <c r="N29" s="40">
        <f t="shared" si="7"/>
        <v>2800</v>
      </c>
      <c r="O29" s="37">
        <v>2800</v>
      </c>
      <c r="P29" s="37">
        <v>0</v>
      </c>
    </row>
    <row r="30" spans="1:16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150</v>
      </c>
      <c r="O30" s="37">
        <v>150</v>
      </c>
      <c r="P30" s="37">
        <v>0</v>
      </c>
    </row>
    <row r="31" spans="1:16" ht="47.25" x14ac:dyDescent="0.25">
      <c r="B31" s="30" t="s">
        <v>469</v>
      </c>
      <c r="C31" s="31"/>
      <c r="D31" s="31" t="s">
        <v>30</v>
      </c>
      <c r="E31" s="32">
        <f t="shared" si="4"/>
        <v>12245</v>
      </c>
      <c r="F31" s="33">
        <f>SUM(F35)</f>
        <v>11500</v>
      </c>
      <c r="G31" s="33">
        <f t="shared" ref="G31" si="20">SUM(G35)</f>
        <v>745</v>
      </c>
      <c r="H31" s="32">
        <f t="shared" si="5"/>
        <v>12245</v>
      </c>
      <c r="I31" s="33">
        <f>SUM(I35)</f>
        <v>11500</v>
      </c>
      <c r="J31" s="33">
        <f t="shared" ref="J31" si="21">SUM(J35)</f>
        <v>745</v>
      </c>
      <c r="K31" s="32">
        <f t="shared" si="6"/>
        <v>12340</v>
      </c>
      <c r="L31" s="33">
        <f>SUM(L35)</f>
        <v>11500</v>
      </c>
      <c r="M31" s="33">
        <f t="shared" ref="M31" si="22">SUM(M35)</f>
        <v>840</v>
      </c>
      <c r="N31" s="32">
        <f t="shared" si="7"/>
        <v>12340</v>
      </c>
      <c r="O31" s="33">
        <f>SUM(O35)</f>
        <v>11500</v>
      </c>
      <c r="P31" s="33">
        <f t="shared" ref="P31" si="23">SUM(P35)</f>
        <v>840</v>
      </c>
    </row>
    <row r="32" spans="1:16" s="6" customFormat="1" ht="15.75" x14ac:dyDescent="0.25">
      <c r="A32" s="8"/>
      <c r="B32" s="34"/>
      <c r="C32" s="34"/>
      <c r="D32" s="35" t="s">
        <v>151</v>
      </c>
      <c r="E32" s="36">
        <f t="shared" si="4"/>
        <v>353</v>
      </c>
      <c r="F32" s="37">
        <f>SUM(F33:F34)</f>
        <v>353</v>
      </c>
      <c r="G32" s="37">
        <f t="shared" ref="G32" si="24">SUM(G33:G34)</f>
        <v>0</v>
      </c>
      <c r="H32" s="36">
        <f t="shared" si="5"/>
        <v>353</v>
      </c>
      <c r="I32" s="37">
        <f>SUM(I33:I34)</f>
        <v>353</v>
      </c>
      <c r="J32" s="37">
        <f>SUM(J33:J34)</f>
        <v>0</v>
      </c>
      <c r="K32" s="36">
        <f t="shared" si="6"/>
        <v>353</v>
      </c>
      <c r="L32" s="37">
        <f>SUM(L33:L34)</f>
        <v>353</v>
      </c>
      <c r="M32" s="37">
        <f>SUM(M33:M34)</f>
        <v>0</v>
      </c>
      <c r="N32" s="36">
        <f t="shared" si="7"/>
        <v>353</v>
      </c>
      <c r="O32" s="37">
        <f>SUM(O33:O34)</f>
        <v>353</v>
      </c>
      <c r="P32" s="37">
        <f>SUM(P33:P34)</f>
        <v>0</v>
      </c>
    </row>
    <row r="33" spans="1:16" s="6" customFormat="1" ht="15.75" x14ac:dyDescent="0.25">
      <c r="A33" s="8"/>
      <c r="B33" s="34"/>
      <c r="C33" s="34"/>
      <c r="D33" s="35" t="s">
        <v>152</v>
      </c>
      <c r="E33" s="36">
        <f t="shared" si="4"/>
        <v>309</v>
      </c>
      <c r="F33" s="37">
        <v>309</v>
      </c>
      <c r="G33" s="37">
        <v>0</v>
      </c>
      <c r="H33" s="36">
        <f t="shared" si="5"/>
        <v>309</v>
      </c>
      <c r="I33" s="37">
        <v>309</v>
      </c>
      <c r="J33" s="37">
        <v>0</v>
      </c>
      <c r="K33" s="36">
        <f t="shared" si="6"/>
        <v>309</v>
      </c>
      <c r="L33" s="37">
        <v>309</v>
      </c>
      <c r="M33" s="37">
        <v>0</v>
      </c>
      <c r="N33" s="36">
        <f t="shared" si="7"/>
        <v>309</v>
      </c>
      <c r="O33" s="37">
        <v>309</v>
      </c>
      <c r="P33" s="37">
        <v>0</v>
      </c>
    </row>
    <row r="34" spans="1:16" s="6" customFormat="1" ht="15.75" x14ac:dyDescent="0.25">
      <c r="A34" s="8"/>
      <c r="B34" s="34"/>
      <c r="C34" s="34"/>
      <c r="D34" s="35" t="s">
        <v>153</v>
      </c>
      <c r="E34" s="36">
        <f t="shared" si="4"/>
        <v>44</v>
      </c>
      <c r="F34" s="37">
        <v>44</v>
      </c>
      <c r="G34" s="37">
        <v>0</v>
      </c>
      <c r="H34" s="36">
        <f t="shared" si="5"/>
        <v>44</v>
      </c>
      <c r="I34" s="37">
        <v>44</v>
      </c>
      <c r="J34" s="37">
        <v>0</v>
      </c>
      <c r="K34" s="36">
        <f t="shared" si="6"/>
        <v>44</v>
      </c>
      <c r="L34" s="37">
        <v>44</v>
      </c>
      <c r="M34" s="37">
        <v>0</v>
      </c>
      <c r="N34" s="36">
        <f t="shared" si="7"/>
        <v>44</v>
      </c>
      <c r="O34" s="37">
        <v>44</v>
      </c>
      <c r="P34" s="37">
        <v>0</v>
      </c>
    </row>
    <row r="35" spans="1:16" s="6" customFormat="1" ht="15.75" x14ac:dyDescent="0.25">
      <c r="A35" s="8"/>
      <c r="B35" s="38"/>
      <c r="C35" s="34" t="s">
        <v>37</v>
      </c>
      <c r="D35" s="39" t="s">
        <v>31</v>
      </c>
      <c r="E35" s="36">
        <f t="shared" si="4"/>
        <v>12245</v>
      </c>
      <c r="F35" s="37">
        <v>11500</v>
      </c>
      <c r="G35" s="37">
        <v>745</v>
      </c>
      <c r="H35" s="36">
        <f t="shared" si="5"/>
        <v>12245</v>
      </c>
      <c r="I35" s="37">
        <v>11500</v>
      </c>
      <c r="J35" s="37">
        <v>745</v>
      </c>
      <c r="K35" s="36">
        <f t="shared" si="6"/>
        <v>12340</v>
      </c>
      <c r="L35" s="37">
        <v>11500</v>
      </c>
      <c r="M35" s="37">
        <v>840</v>
      </c>
      <c r="N35" s="36">
        <f t="shared" si="7"/>
        <v>12340</v>
      </c>
      <c r="O35" s="37">
        <v>11500</v>
      </c>
      <c r="P35" s="37">
        <v>840</v>
      </c>
    </row>
    <row r="36" spans="1:16" ht="31.5" x14ac:dyDescent="0.25">
      <c r="B36" s="30" t="s">
        <v>470</v>
      </c>
      <c r="C36" s="31"/>
      <c r="D36" s="31" t="s">
        <v>35</v>
      </c>
      <c r="E36" s="32">
        <f t="shared" si="4"/>
        <v>35570</v>
      </c>
      <c r="F36" s="33">
        <f t="shared" ref="F36:G36" si="25">SUM(F40:F43)</f>
        <v>35250</v>
      </c>
      <c r="G36" s="33">
        <f t="shared" si="25"/>
        <v>320</v>
      </c>
      <c r="H36" s="32">
        <f t="shared" si="5"/>
        <v>36320</v>
      </c>
      <c r="I36" s="33">
        <f t="shared" ref="I36:J36" si="26">SUM(I40:I43)</f>
        <v>36000</v>
      </c>
      <c r="J36" s="33">
        <f t="shared" si="26"/>
        <v>320</v>
      </c>
      <c r="K36" s="32">
        <f t="shared" si="6"/>
        <v>36850</v>
      </c>
      <c r="L36" s="33">
        <f t="shared" ref="L36:M36" si="27">SUM(L40:L43)</f>
        <v>36500</v>
      </c>
      <c r="M36" s="33">
        <f t="shared" si="27"/>
        <v>350</v>
      </c>
      <c r="N36" s="32">
        <f t="shared" si="7"/>
        <v>38050</v>
      </c>
      <c r="O36" s="33">
        <f t="shared" ref="O36:P36" si="28">SUM(O40:O43)</f>
        <v>37700</v>
      </c>
      <c r="P36" s="33">
        <f t="shared" si="28"/>
        <v>350</v>
      </c>
    </row>
    <row r="37" spans="1:16" s="6" customFormat="1" ht="15.75" x14ac:dyDescent="0.25">
      <c r="A37" s="8"/>
      <c r="B37" s="34"/>
      <c r="C37" s="34"/>
      <c r="D37" s="35" t="s">
        <v>151</v>
      </c>
      <c r="E37" s="36">
        <f t="shared" si="4"/>
        <v>2143</v>
      </c>
      <c r="F37" s="36">
        <f>SUM(F38:F39)</f>
        <v>2143</v>
      </c>
      <c r="G37" s="36">
        <f t="shared" ref="G37" si="29">SUM(G38:G39)</f>
        <v>0</v>
      </c>
      <c r="H37" s="36">
        <f t="shared" si="5"/>
        <v>2143</v>
      </c>
      <c r="I37" s="36">
        <f>SUM(I38:I39)</f>
        <v>2143</v>
      </c>
      <c r="J37" s="36">
        <f t="shared" ref="J37" si="30">SUM(J38:J39)</f>
        <v>0</v>
      </c>
      <c r="K37" s="36">
        <f t="shared" si="6"/>
        <v>2143</v>
      </c>
      <c r="L37" s="36">
        <f>SUM(L38:L39)</f>
        <v>2143</v>
      </c>
      <c r="M37" s="36">
        <f t="shared" ref="M37" si="31">SUM(M38:M39)</f>
        <v>0</v>
      </c>
      <c r="N37" s="36">
        <f t="shared" si="7"/>
        <v>2143</v>
      </c>
      <c r="O37" s="36">
        <f>SUM(O38:O39)</f>
        <v>2143</v>
      </c>
      <c r="P37" s="36">
        <f t="shared" ref="P37" si="32">SUM(P38:P39)</f>
        <v>0</v>
      </c>
    </row>
    <row r="38" spans="1:16" s="6" customFormat="1" ht="15.75" x14ac:dyDescent="0.25">
      <c r="A38" s="8"/>
      <c r="B38" s="34"/>
      <c r="C38" s="34"/>
      <c r="D38" s="35" t="s">
        <v>152</v>
      </c>
      <c r="E38" s="36">
        <f t="shared" si="4"/>
        <v>1843</v>
      </c>
      <c r="F38" s="37">
        <f>1813+30</f>
        <v>1843</v>
      </c>
      <c r="G38" s="37">
        <v>0</v>
      </c>
      <c r="H38" s="36">
        <f t="shared" si="5"/>
        <v>1843</v>
      </c>
      <c r="I38" s="37">
        <f>1813+30</f>
        <v>1843</v>
      </c>
      <c r="J38" s="37">
        <v>0</v>
      </c>
      <c r="K38" s="36">
        <f t="shared" si="6"/>
        <v>1843</v>
      </c>
      <c r="L38" s="37">
        <f>1813+30</f>
        <v>1843</v>
      </c>
      <c r="M38" s="37">
        <v>0</v>
      </c>
      <c r="N38" s="36">
        <f t="shared" si="7"/>
        <v>1843</v>
      </c>
      <c r="O38" s="37">
        <f>1813+30</f>
        <v>1843</v>
      </c>
      <c r="P38" s="37">
        <v>0</v>
      </c>
    </row>
    <row r="39" spans="1:16" s="6" customFormat="1" ht="15.75" x14ac:dyDescent="0.25">
      <c r="A39" s="8"/>
      <c r="B39" s="34"/>
      <c r="C39" s="34"/>
      <c r="D39" s="35" t="s">
        <v>153</v>
      </c>
      <c r="E39" s="36">
        <f t="shared" si="4"/>
        <v>300</v>
      </c>
      <c r="F39" s="37">
        <v>300</v>
      </c>
      <c r="G39" s="37">
        <v>0</v>
      </c>
      <c r="H39" s="36">
        <f t="shared" si="5"/>
        <v>300</v>
      </c>
      <c r="I39" s="37">
        <v>300</v>
      </c>
      <c r="J39" s="37">
        <v>0</v>
      </c>
      <c r="K39" s="36">
        <f t="shared" si="6"/>
        <v>300</v>
      </c>
      <c r="L39" s="37">
        <v>300</v>
      </c>
      <c r="M39" s="37">
        <v>0</v>
      </c>
      <c r="N39" s="36">
        <f t="shared" si="7"/>
        <v>300</v>
      </c>
      <c r="O39" s="37">
        <v>300</v>
      </c>
      <c r="P39" s="37">
        <v>0</v>
      </c>
    </row>
    <row r="40" spans="1:16" ht="75" x14ac:dyDescent="0.25">
      <c r="A40" s="7"/>
      <c r="B40" s="38"/>
      <c r="C40" s="34" t="s">
        <v>38</v>
      </c>
      <c r="D40" s="39" t="s">
        <v>36</v>
      </c>
      <c r="E40" s="40">
        <f t="shared" si="4"/>
        <v>13820</v>
      </c>
      <c r="F40" s="37">
        <v>13500</v>
      </c>
      <c r="G40" s="37">
        <v>320</v>
      </c>
      <c r="H40" s="40">
        <f t="shared" si="5"/>
        <v>14320</v>
      </c>
      <c r="I40" s="37">
        <v>14000</v>
      </c>
      <c r="J40" s="37">
        <v>320</v>
      </c>
      <c r="K40" s="40">
        <f t="shared" si="6"/>
        <v>14450</v>
      </c>
      <c r="L40" s="37">
        <v>14100</v>
      </c>
      <c r="M40" s="37">
        <v>350</v>
      </c>
      <c r="N40" s="40">
        <f t="shared" si="7"/>
        <v>14850</v>
      </c>
      <c r="O40" s="37">
        <v>14500</v>
      </c>
      <c r="P40" s="37">
        <v>350</v>
      </c>
    </row>
    <row r="41" spans="1:16" ht="81" customHeight="1" x14ac:dyDescent="0.25">
      <c r="A41" s="7"/>
      <c r="B41" s="38"/>
      <c r="C41" s="34" t="s">
        <v>39</v>
      </c>
      <c r="D41" s="39" t="s">
        <v>33</v>
      </c>
      <c r="E41" s="40">
        <f t="shared" si="4"/>
        <v>12750</v>
      </c>
      <c r="F41" s="37">
        <v>12750</v>
      </c>
      <c r="G41" s="37">
        <v>0</v>
      </c>
      <c r="H41" s="40">
        <f t="shared" si="5"/>
        <v>13000</v>
      </c>
      <c r="I41" s="37">
        <v>13000</v>
      </c>
      <c r="J41" s="37">
        <v>0</v>
      </c>
      <c r="K41" s="40">
        <f t="shared" si="6"/>
        <v>13200</v>
      </c>
      <c r="L41" s="37">
        <v>13200</v>
      </c>
      <c r="M41" s="37">
        <v>0</v>
      </c>
      <c r="N41" s="40">
        <f t="shared" si="7"/>
        <v>13500</v>
      </c>
      <c r="O41" s="37">
        <v>13500</v>
      </c>
      <c r="P41" s="37">
        <v>0</v>
      </c>
    </row>
    <row r="42" spans="1:16" ht="75" x14ac:dyDescent="0.25">
      <c r="A42" s="7"/>
      <c r="B42" s="38"/>
      <c r="C42" s="34" t="s">
        <v>40</v>
      </c>
      <c r="D42" s="39" t="s">
        <v>34</v>
      </c>
      <c r="E42" s="40">
        <f t="shared" ref="E42:E78" si="33">SUM(F42:G42)</f>
        <v>3000</v>
      </c>
      <c r="F42" s="37">
        <v>3000</v>
      </c>
      <c r="G42" s="37">
        <v>0</v>
      </c>
      <c r="H42" s="40">
        <f t="shared" ref="H42:H78" si="34">SUM(I42:J42)</f>
        <v>3000</v>
      </c>
      <c r="I42" s="37">
        <v>3000</v>
      </c>
      <c r="J42" s="37">
        <v>0</v>
      </c>
      <c r="K42" s="40">
        <f t="shared" ref="K42:K78" si="35">SUM(L42:M42)</f>
        <v>3100</v>
      </c>
      <c r="L42" s="37">
        <v>3100</v>
      </c>
      <c r="M42" s="37">
        <v>0</v>
      </c>
      <c r="N42" s="40">
        <f t="shared" ref="N42:N78" si="36">SUM(O42:P42)</f>
        <v>3400</v>
      </c>
      <c r="O42" s="37">
        <v>3400</v>
      </c>
      <c r="P42" s="37">
        <v>0</v>
      </c>
    </row>
    <row r="43" spans="1:16" ht="47.25" customHeight="1" x14ac:dyDescent="0.25">
      <c r="A43" s="7"/>
      <c r="B43" s="38"/>
      <c r="C43" s="34" t="s">
        <v>416</v>
      </c>
      <c r="D43" s="39" t="s">
        <v>448</v>
      </c>
      <c r="E43" s="40">
        <f t="shared" si="33"/>
        <v>6000</v>
      </c>
      <c r="F43" s="37">
        <v>6000</v>
      </c>
      <c r="G43" s="37">
        <v>0</v>
      </c>
      <c r="H43" s="40">
        <f t="shared" si="34"/>
        <v>6000</v>
      </c>
      <c r="I43" s="37">
        <v>6000</v>
      </c>
      <c r="J43" s="37">
        <v>0</v>
      </c>
      <c r="K43" s="40">
        <f t="shared" si="35"/>
        <v>6100</v>
      </c>
      <c r="L43" s="37">
        <v>6100</v>
      </c>
      <c r="M43" s="37">
        <v>0</v>
      </c>
      <c r="N43" s="40">
        <f t="shared" si="36"/>
        <v>6300</v>
      </c>
      <c r="O43" s="37">
        <v>6300</v>
      </c>
      <c r="P43" s="37">
        <v>0</v>
      </c>
    </row>
    <row r="44" spans="1:16" s="6" customFormat="1" ht="47.25" x14ac:dyDescent="0.25">
      <c r="A44" s="8"/>
      <c r="B44" s="30" t="s">
        <v>471</v>
      </c>
      <c r="C44" s="31"/>
      <c r="D44" s="31" t="s">
        <v>336</v>
      </c>
      <c r="E44" s="32">
        <f t="shared" si="33"/>
        <v>1115</v>
      </c>
      <c r="F44" s="33">
        <f>SUM(F48)</f>
        <v>1100</v>
      </c>
      <c r="G44" s="33">
        <f t="shared" ref="G44" si="37">SUM(G48)</f>
        <v>15</v>
      </c>
      <c r="H44" s="32">
        <f t="shared" si="34"/>
        <v>1115</v>
      </c>
      <c r="I44" s="33">
        <f>SUM(I48)</f>
        <v>1100</v>
      </c>
      <c r="J44" s="33">
        <f t="shared" ref="J44" si="38">SUM(J48)</f>
        <v>15</v>
      </c>
      <c r="K44" s="32">
        <f t="shared" si="35"/>
        <v>1115</v>
      </c>
      <c r="L44" s="33">
        <f>SUM(L48)</f>
        <v>1100</v>
      </c>
      <c r="M44" s="33">
        <f t="shared" ref="M44" si="39">SUM(M48)</f>
        <v>15</v>
      </c>
      <c r="N44" s="32">
        <f t="shared" si="36"/>
        <v>1115</v>
      </c>
      <c r="O44" s="33">
        <f>SUM(O48)</f>
        <v>1100</v>
      </c>
      <c r="P44" s="33">
        <f t="shared" ref="P44" si="40">SUM(P48)</f>
        <v>15</v>
      </c>
    </row>
    <row r="45" spans="1:16" s="6" customFormat="1" ht="15.75" x14ac:dyDescent="0.25">
      <c r="A45" s="8"/>
      <c r="B45" s="34"/>
      <c r="C45" s="34"/>
      <c r="D45" s="35" t="s">
        <v>151</v>
      </c>
      <c r="E45" s="36">
        <f t="shared" si="33"/>
        <v>43</v>
      </c>
      <c r="F45" s="36">
        <f>SUM(F46:F47)</f>
        <v>43</v>
      </c>
      <c r="G45" s="36">
        <f t="shared" ref="G45" si="41">SUM(G46:G47)</f>
        <v>0</v>
      </c>
      <c r="H45" s="36">
        <f t="shared" si="34"/>
        <v>43</v>
      </c>
      <c r="I45" s="36">
        <f>SUM(I46:I47)</f>
        <v>43</v>
      </c>
      <c r="J45" s="36">
        <f t="shared" ref="J45" si="42">SUM(J46:J47)</f>
        <v>0</v>
      </c>
      <c r="K45" s="36">
        <f t="shared" si="35"/>
        <v>43</v>
      </c>
      <c r="L45" s="36">
        <f>SUM(L46:L47)</f>
        <v>43</v>
      </c>
      <c r="M45" s="36">
        <f t="shared" ref="M45" si="43">SUM(M46:M47)</f>
        <v>0</v>
      </c>
      <c r="N45" s="36">
        <f t="shared" si="36"/>
        <v>58</v>
      </c>
      <c r="O45" s="36">
        <f>SUM(O46:O47)</f>
        <v>43</v>
      </c>
      <c r="P45" s="36">
        <f t="shared" ref="P45" si="44">SUM(P46:P47)</f>
        <v>15</v>
      </c>
    </row>
    <row r="46" spans="1:16" s="6" customFormat="1" ht="15.75" x14ac:dyDescent="0.25">
      <c r="A46" s="8"/>
      <c r="B46" s="34"/>
      <c r="C46" s="34"/>
      <c r="D46" s="35" t="s">
        <v>152</v>
      </c>
      <c r="E46" s="36">
        <f t="shared" si="33"/>
        <v>37</v>
      </c>
      <c r="F46" s="37">
        <v>37</v>
      </c>
      <c r="G46" s="37">
        <v>0</v>
      </c>
      <c r="H46" s="36">
        <f t="shared" si="34"/>
        <v>37</v>
      </c>
      <c r="I46" s="37">
        <v>37</v>
      </c>
      <c r="J46" s="37">
        <v>0</v>
      </c>
      <c r="K46" s="36">
        <f t="shared" si="35"/>
        <v>37</v>
      </c>
      <c r="L46" s="37">
        <v>37</v>
      </c>
      <c r="M46" s="37">
        <v>0</v>
      </c>
      <c r="N46" s="36">
        <f t="shared" si="36"/>
        <v>52</v>
      </c>
      <c r="O46" s="37">
        <v>37</v>
      </c>
      <c r="P46" s="37">
        <f t="shared" ref="P46" si="45">SUM(P47:P48)</f>
        <v>15</v>
      </c>
    </row>
    <row r="47" spans="1:16" s="6" customFormat="1" ht="15.75" x14ac:dyDescent="0.25">
      <c r="A47" s="8"/>
      <c r="B47" s="34"/>
      <c r="C47" s="34"/>
      <c r="D47" s="35" t="s">
        <v>153</v>
      </c>
      <c r="E47" s="36">
        <f t="shared" si="33"/>
        <v>6</v>
      </c>
      <c r="F47" s="37">
        <v>6</v>
      </c>
      <c r="G47" s="37">
        <v>0</v>
      </c>
      <c r="H47" s="36">
        <f t="shared" si="34"/>
        <v>6</v>
      </c>
      <c r="I47" s="37">
        <v>6</v>
      </c>
      <c r="J47" s="37">
        <v>0</v>
      </c>
      <c r="K47" s="36">
        <f t="shared" si="35"/>
        <v>6</v>
      </c>
      <c r="L47" s="37">
        <v>6</v>
      </c>
      <c r="M47" s="37">
        <v>0</v>
      </c>
      <c r="N47" s="36">
        <f t="shared" si="36"/>
        <v>6</v>
      </c>
      <c r="O47" s="37">
        <v>6</v>
      </c>
      <c r="P47" s="37">
        <v>0</v>
      </c>
    </row>
    <row r="48" spans="1:16" ht="30" x14ac:dyDescent="0.25">
      <c r="A48" s="7"/>
      <c r="B48" s="38"/>
      <c r="C48" s="34" t="s">
        <v>26</v>
      </c>
      <c r="D48" s="39" t="s">
        <v>28</v>
      </c>
      <c r="E48" s="40">
        <f t="shared" si="33"/>
        <v>1115</v>
      </c>
      <c r="F48" s="37">
        <v>1100</v>
      </c>
      <c r="G48" s="37">
        <v>15</v>
      </c>
      <c r="H48" s="40">
        <f t="shared" si="34"/>
        <v>1115</v>
      </c>
      <c r="I48" s="37">
        <v>1100</v>
      </c>
      <c r="J48" s="37">
        <v>15</v>
      </c>
      <c r="K48" s="40">
        <f t="shared" si="35"/>
        <v>1115</v>
      </c>
      <c r="L48" s="37">
        <v>1100</v>
      </c>
      <c r="M48" s="37">
        <v>15</v>
      </c>
      <c r="N48" s="40">
        <f t="shared" si="36"/>
        <v>1115</v>
      </c>
      <c r="O48" s="37">
        <v>1100</v>
      </c>
      <c r="P48" s="37">
        <v>15</v>
      </c>
    </row>
    <row r="49" spans="1:16" ht="31.5" x14ac:dyDescent="0.25">
      <c r="B49" s="30" t="s">
        <v>473</v>
      </c>
      <c r="C49" s="31"/>
      <c r="D49" s="31" t="s">
        <v>337</v>
      </c>
      <c r="E49" s="32">
        <f t="shared" si="33"/>
        <v>3100</v>
      </c>
      <c r="F49" s="33">
        <f>SUM(F53)</f>
        <v>2600</v>
      </c>
      <c r="G49" s="33">
        <f t="shared" ref="G49" si="46">SUM(G53)</f>
        <v>500</v>
      </c>
      <c r="H49" s="32">
        <f t="shared" si="34"/>
        <v>3100</v>
      </c>
      <c r="I49" s="33">
        <f>SUM(I53)</f>
        <v>2600</v>
      </c>
      <c r="J49" s="33">
        <f t="shared" ref="J49" si="47">SUM(J53)</f>
        <v>500</v>
      </c>
      <c r="K49" s="32">
        <f t="shared" si="35"/>
        <v>3100</v>
      </c>
      <c r="L49" s="33">
        <f>SUM(L53)</f>
        <v>2600</v>
      </c>
      <c r="M49" s="33">
        <f t="shared" ref="M49" si="48">SUM(M53)</f>
        <v>500</v>
      </c>
      <c r="N49" s="32">
        <f t="shared" si="36"/>
        <v>3700</v>
      </c>
      <c r="O49" s="33">
        <f>SUM(O53)</f>
        <v>3200</v>
      </c>
      <c r="P49" s="33">
        <f t="shared" ref="P49" si="49">SUM(P53)</f>
        <v>500</v>
      </c>
    </row>
    <row r="50" spans="1:16" s="6" customFormat="1" ht="15.75" x14ac:dyDescent="0.25">
      <c r="A50" s="8"/>
      <c r="B50" s="34"/>
      <c r="C50" s="34"/>
      <c r="D50" s="35" t="s">
        <v>151</v>
      </c>
      <c r="E50" s="36">
        <f t="shared" si="33"/>
        <v>121</v>
      </c>
      <c r="F50" s="36">
        <f>SUM(F51:F52)</f>
        <v>121</v>
      </c>
      <c r="G50" s="36">
        <f t="shared" ref="G50" si="50">SUM(G51:G52)</f>
        <v>0</v>
      </c>
      <c r="H50" s="36">
        <f t="shared" si="34"/>
        <v>121</v>
      </c>
      <c r="I50" s="36">
        <f>SUM(I51:I52)</f>
        <v>121</v>
      </c>
      <c r="J50" s="36">
        <f t="shared" ref="J50" si="51">SUM(J51:J52)</f>
        <v>0</v>
      </c>
      <c r="K50" s="36">
        <f t="shared" si="35"/>
        <v>121</v>
      </c>
      <c r="L50" s="36">
        <f>SUM(L51:L52)</f>
        <v>121</v>
      </c>
      <c r="M50" s="36">
        <f t="shared" ref="M50" si="52">SUM(M51:M52)</f>
        <v>0</v>
      </c>
      <c r="N50" s="36">
        <f t="shared" si="36"/>
        <v>121</v>
      </c>
      <c r="O50" s="36">
        <f>SUM(O51:O52)</f>
        <v>121</v>
      </c>
      <c r="P50" s="36">
        <f t="shared" ref="P50" si="53">SUM(P51:P52)</f>
        <v>0</v>
      </c>
    </row>
    <row r="51" spans="1:16" s="6" customFormat="1" ht="15.75" x14ac:dyDescent="0.25">
      <c r="A51" s="8"/>
      <c r="B51" s="34"/>
      <c r="C51" s="34"/>
      <c r="D51" s="35" t="s">
        <v>152</v>
      </c>
      <c r="E51" s="36">
        <f t="shared" si="33"/>
        <v>62</v>
      </c>
      <c r="F51" s="37">
        <v>62</v>
      </c>
      <c r="G51" s="37">
        <v>0</v>
      </c>
      <c r="H51" s="36">
        <f t="shared" si="34"/>
        <v>62</v>
      </c>
      <c r="I51" s="37">
        <v>62</v>
      </c>
      <c r="J51" s="37">
        <v>0</v>
      </c>
      <c r="K51" s="36">
        <f t="shared" si="35"/>
        <v>62</v>
      </c>
      <c r="L51" s="37">
        <v>62</v>
      </c>
      <c r="M51" s="37">
        <v>0</v>
      </c>
      <c r="N51" s="36">
        <f t="shared" si="36"/>
        <v>62</v>
      </c>
      <c r="O51" s="37">
        <v>62</v>
      </c>
      <c r="P51" s="37">
        <v>0</v>
      </c>
    </row>
    <row r="52" spans="1:16" s="6" customFormat="1" ht="15.75" x14ac:dyDescent="0.25">
      <c r="A52" s="8"/>
      <c r="B52" s="34"/>
      <c r="C52" s="34"/>
      <c r="D52" s="35" t="s">
        <v>153</v>
      </c>
      <c r="E52" s="36">
        <f t="shared" si="33"/>
        <v>59</v>
      </c>
      <c r="F52" s="37">
        <v>59</v>
      </c>
      <c r="G52" s="37">
        <v>0</v>
      </c>
      <c r="H52" s="36">
        <f t="shared" si="34"/>
        <v>59</v>
      </c>
      <c r="I52" s="37">
        <v>59</v>
      </c>
      <c r="J52" s="37">
        <v>0</v>
      </c>
      <c r="K52" s="36">
        <f t="shared" si="35"/>
        <v>59</v>
      </c>
      <c r="L52" s="37">
        <v>59</v>
      </c>
      <c r="M52" s="37">
        <v>0</v>
      </c>
      <c r="N52" s="36">
        <f t="shared" si="36"/>
        <v>59</v>
      </c>
      <c r="O52" s="37">
        <v>59</v>
      </c>
      <c r="P52" s="37">
        <v>0</v>
      </c>
    </row>
    <row r="53" spans="1:16" ht="30" x14ac:dyDescent="0.25">
      <c r="B53" s="38"/>
      <c r="C53" s="34" t="s">
        <v>42</v>
      </c>
      <c r="D53" s="39" t="s">
        <v>29</v>
      </c>
      <c r="E53" s="40">
        <f t="shared" si="33"/>
        <v>3100</v>
      </c>
      <c r="F53" s="37">
        <v>2600</v>
      </c>
      <c r="G53" s="37">
        <f>400+100</f>
        <v>500</v>
      </c>
      <c r="H53" s="40">
        <f t="shared" si="34"/>
        <v>3100</v>
      </c>
      <c r="I53" s="37">
        <v>2600</v>
      </c>
      <c r="J53" s="37">
        <f>400+100</f>
        <v>500</v>
      </c>
      <c r="K53" s="40">
        <f t="shared" si="35"/>
        <v>3100</v>
      </c>
      <c r="L53" s="37">
        <v>2600</v>
      </c>
      <c r="M53" s="37">
        <f>400+100</f>
        <v>500</v>
      </c>
      <c r="N53" s="40">
        <f t="shared" si="36"/>
        <v>3700</v>
      </c>
      <c r="O53" s="37">
        <v>3200</v>
      </c>
      <c r="P53" s="37">
        <f>400+100</f>
        <v>500</v>
      </c>
    </row>
    <row r="54" spans="1:16" ht="15.75" x14ac:dyDescent="0.25">
      <c r="B54" s="30" t="s">
        <v>474</v>
      </c>
      <c r="C54" s="31"/>
      <c r="D54" s="31" t="s">
        <v>437</v>
      </c>
      <c r="E54" s="32">
        <f t="shared" si="33"/>
        <v>1000</v>
      </c>
      <c r="F54" s="33">
        <f>SUM(F58:F61)</f>
        <v>1000</v>
      </c>
      <c r="G54" s="33">
        <f>SUM(G58:G61)</f>
        <v>0</v>
      </c>
      <c r="H54" s="32">
        <f t="shared" si="34"/>
        <v>1000</v>
      </c>
      <c r="I54" s="33">
        <f>SUM(I58:I61)</f>
        <v>1000</v>
      </c>
      <c r="J54" s="33">
        <f>SUM(J58:J61)</f>
        <v>0</v>
      </c>
      <c r="K54" s="32">
        <f t="shared" si="35"/>
        <v>1000</v>
      </c>
      <c r="L54" s="33">
        <f>SUM(L58:L61)</f>
        <v>1000</v>
      </c>
      <c r="M54" s="33">
        <f>SUM(M58:M61)</f>
        <v>0</v>
      </c>
      <c r="N54" s="32">
        <f t="shared" si="36"/>
        <v>1000</v>
      </c>
      <c r="O54" s="33">
        <f>SUM(O58:O61)</f>
        <v>1000</v>
      </c>
      <c r="P54" s="33">
        <f>SUM(P58:P61)</f>
        <v>0</v>
      </c>
    </row>
    <row r="55" spans="1:16" s="6" customFormat="1" ht="15.75" x14ac:dyDescent="0.25">
      <c r="A55" s="8"/>
      <c r="B55" s="34"/>
      <c r="C55" s="34"/>
      <c r="D55" s="35" t="s">
        <v>151</v>
      </c>
      <c r="E55" s="36">
        <f t="shared" si="33"/>
        <v>13</v>
      </c>
      <c r="F55" s="36">
        <f>SUM(F56:F57)</f>
        <v>13</v>
      </c>
      <c r="G55" s="36">
        <f t="shared" ref="G55" si="54">SUM(G56:G57)</f>
        <v>0</v>
      </c>
      <c r="H55" s="36">
        <f t="shared" si="34"/>
        <v>13</v>
      </c>
      <c r="I55" s="36">
        <f>SUM(I56:I57)</f>
        <v>13</v>
      </c>
      <c r="J55" s="36">
        <f t="shared" ref="J55" si="55">SUM(J56:J57)</f>
        <v>0</v>
      </c>
      <c r="K55" s="36">
        <f t="shared" si="35"/>
        <v>13</v>
      </c>
      <c r="L55" s="36">
        <f>SUM(L56:L57)</f>
        <v>13</v>
      </c>
      <c r="M55" s="36">
        <f t="shared" ref="M55" si="56">SUM(M56:M57)</f>
        <v>0</v>
      </c>
      <c r="N55" s="36">
        <f t="shared" si="36"/>
        <v>13</v>
      </c>
      <c r="O55" s="36">
        <f>SUM(O56:O57)</f>
        <v>13</v>
      </c>
      <c r="P55" s="36">
        <f t="shared" ref="P55" si="57">SUM(P56:P57)</f>
        <v>0</v>
      </c>
    </row>
    <row r="56" spans="1:16" s="6" customFormat="1" ht="15.75" x14ac:dyDescent="0.25">
      <c r="A56" s="8"/>
      <c r="B56" s="34"/>
      <c r="C56" s="34"/>
      <c r="D56" s="35" t="s">
        <v>152</v>
      </c>
      <c r="E56" s="36">
        <f t="shared" si="33"/>
        <v>8</v>
      </c>
      <c r="F56" s="37">
        <v>8</v>
      </c>
      <c r="G56" s="37">
        <v>0</v>
      </c>
      <c r="H56" s="36">
        <f t="shared" si="34"/>
        <v>8</v>
      </c>
      <c r="I56" s="37">
        <v>8</v>
      </c>
      <c r="J56" s="37">
        <v>0</v>
      </c>
      <c r="K56" s="36">
        <f t="shared" si="35"/>
        <v>8</v>
      </c>
      <c r="L56" s="37">
        <v>8</v>
      </c>
      <c r="M56" s="37">
        <v>0</v>
      </c>
      <c r="N56" s="36">
        <f t="shared" si="36"/>
        <v>8</v>
      </c>
      <c r="O56" s="37">
        <v>8</v>
      </c>
      <c r="P56" s="37">
        <v>0</v>
      </c>
    </row>
    <row r="57" spans="1:16" s="6" customFormat="1" ht="15.75" x14ac:dyDescent="0.25">
      <c r="A57" s="8"/>
      <c r="B57" s="34"/>
      <c r="C57" s="34"/>
      <c r="D57" s="35" t="s">
        <v>153</v>
      </c>
      <c r="E57" s="36">
        <f t="shared" si="33"/>
        <v>5</v>
      </c>
      <c r="F57" s="37">
        <v>5</v>
      </c>
      <c r="G57" s="37">
        <v>0</v>
      </c>
      <c r="H57" s="36">
        <f t="shared" si="34"/>
        <v>5</v>
      </c>
      <c r="I57" s="37">
        <v>5</v>
      </c>
      <c r="J57" s="37">
        <v>0</v>
      </c>
      <c r="K57" s="36">
        <f t="shared" si="35"/>
        <v>5</v>
      </c>
      <c r="L57" s="37">
        <v>5</v>
      </c>
      <c r="M57" s="37">
        <v>0</v>
      </c>
      <c r="N57" s="36">
        <f t="shared" si="36"/>
        <v>5</v>
      </c>
      <c r="O57" s="37">
        <v>5</v>
      </c>
      <c r="P57" s="37">
        <v>0</v>
      </c>
    </row>
    <row r="58" spans="1:16" ht="15.75" x14ac:dyDescent="0.25">
      <c r="B58" s="38"/>
      <c r="C58" s="34" t="s">
        <v>438</v>
      </c>
      <c r="D58" s="39" t="s">
        <v>428</v>
      </c>
      <c r="E58" s="40">
        <f t="shared" si="33"/>
        <v>350</v>
      </c>
      <c r="F58" s="37">
        <v>350</v>
      </c>
      <c r="G58" s="37">
        <v>0</v>
      </c>
      <c r="H58" s="40">
        <f t="shared" si="34"/>
        <v>350</v>
      </c>
      <c r="I58" s="37">
        <v>350</v>
      </c>
      <c r="J58" s="37">
        <v>0</v>
      </c>
      <c r="K58" s="40">
        <f t="shared" si="35"/>
        <v>350</v>
      </c>
      <c r="L58" s="37">
        <v>350</v>
      </c>
      <c r="M58" s="37">
        <v>0</v>
      </c>
      <c r="N58" s="40">
        <f t="shared" si="36"/>
        <v>350</v>
      </c>
      <c r="O58" s="37">
        <v>350</v>
      </c>
      <c r="P58" s="37">
        <v>0</v>
      </c>
    </row>
    <row r="59" spans="1:16" ht="45" x14ac:dyDescent="0.25">
      <c r="B59" s="38"/>
      <c r="C59" s="34" t="s">
        <v>439</v>
      </c>
      <c r="D59" s="39" t="s">
        <v>429</v>
      </c>
      <c r="E59" s="40">
        <f t="shared" si="33"/>
        <v>100</v>
      </c>
      <c r="F59" s="37">
        <v>100</v>
      </c>
      <c r="G59" s="37">
        <v>0</v>
      </c>
      <c r="H59" s="40">
        <f t="shared" si="34"/>
        <v>100</v>
      </c>
      <c r="I59" s="37">
        <v>100</v>
      </c>
      <c r="J59" s="37">
        <v>0</v>
      </c>
      <c r="K59" s="40">
        <f t="shared" si="35"/>
        <v>100</v>
      </c>
      <c r="L59" s="37">
        <v>100</v>
      </c>
      <c r="M59" s="37">
        <v>0</v>
      </c>
      <c r="N59" s="40">
        <f t="shared" si="36"/>
        <v>100</v>
      </c>
      <c r="O59" s="37">
        <v>100</v>
      </c>
      <c r="P59" s="37">
        <v>0</v>
      </c>
    </row>
    <row r="60" spans="1:16" ht="45" x14ac:dyDescent="0.25">
      <c r="B60" s="38"/>
      <c r="C60" s="34" t="s">
        <v>440</v>
      </c>
      <c r="D60" s="39" t="s">
        <v>430</v>
      </c>
      <c r="E60" s="40">
        <f t="shared" si="33"/>
        <v>100</v>
      </c>
      <c r="F60" s="37">
        <v>100</v>
      </c>
      <c r="G60" s="37">
        <v>0</v>
      </c>
      <c r="H60" s="40">
        <f t="shared" si="34"/>
        <v>100</v>
      </c>
      <c r="I60" s="37">
        <v>100</v>
      </c>
      <c r="J60" s="37">
        <v>0</v>
      </c>
      <c r="K60" s="40">
        <f t="shared" si="35"/>
        <v>100</v>
      </c>
      <c r="L60" s="37">
        <v>100</v>
      </c>
      <c r="M60" s="37">
        <v>0</v>
      </c>
      <c r="N60" s="40">
        <f t="shared" si="36"/>
        <v>100</v>
      </c>
      <c r="O60" s="37">
        <v>100</v>
      </c>
      <c r="P60" s="37">
        <v>0</v>
      </c>
    </row>
    <row r="61" spans="1:16" ht="33.75" customHeight="1" x14ac:dyDescent="0.25">
      <c r="B61" s="38"/>
      <c r="C61" s="34" t="s">
        <v>441</v>
      </c>
      <c r="D61" s="39" t="s">
        <v>431</v>
      </c>
      <c r="E61" s="40">
        <f t="shared" si="33"/>
        <v>450</v>
      </c>
      <c r="F61" s="37">
        <v>450</v>
      </c>
      <c r="G61" s="37">
        <v>0</v>
      </c>
      <c r="H61" s="40">
        <f t="shared" si="34"/>
        <v>450</v>
      </c>
      <c r="I61" s="37">
        <v>450</v>
      </c>
      <c r="J61" s="37">
        <v>0</v>
      </c>
      <c r="K61" s="40">
        <f t="shared" si="35"/>
        <v>450</v>
      </c>
      <c r="L61" s="37">
        <v>450</v>
      </c>
      <c r="M61" s="37">
        <v>0</v>
      </c>
      <c r="N61" s="40">
        <f t="shared" si="36"/>
        <v>450</v>
      </c>
      <c r="O61" s="37">
        <v>450</v>
      </c>
      <c r="P61" s="37">
        <v>0</v>
      </c>
    </row>
    <row r="62" spans="1:16" s="6" customFormat="1" ht="31.5" x14ac:dyDescent="0.25">
      <c r="A62" s="8"/>
      <c r="B62" s="30" t="s">
        <v>580</v>
      </c>
      <c r="C62" s="31"/>
      <c r="D62" s="31" t="s">
        <v>581</v>
      </c>
      <c r="E62" s="32">
        <f t="shared" si="33"/>
        <v>1822</v>
      </c>
      <c r="F62" s="33">
        <f>SUM(F66:F67)</f>
        <v>1822</v>
      </c>
      <c r="G62" s="33">
        <f>SUM(G66:G67)</f>
        <v>0</v>
      </c>
      <c r="H62" s="32">
        <f t="shared" si="34"/>
        <v>1822</v>
      </c>
      <c r="I62" s="33">
        <f>SUM(I66:I67)</f>
        <v>1822</v>
      </c>
      <c r="J62" s="33">
        <f>SUM(J66:J67)</f>
        <v>0</v>
      </c>
      <c r="K62" s="32">
        <f t="shared" si="35"/>
        <v>1822</v>
      </c>
      <c r="L62" s="33">
        <f>SUM(L66:L67)</f>
        <v>1822</v>
      </c>
      <c r="M62" s="33">
        <f>SUM(M66:M67)</f>
        <v>0</v>
      </c>
      <c r="N62" s="32">
        <f t="shared" si="36"/>
        <v>1865</v>
      </c>
      <c r="O62" s="33">
        <f>SUM(O66:O67)</f>
        <v>1865</v>
      </c>
      <c r="P62" s="33">
        <f>SUM(P66:P67)</f>
        <v>0</v>
      </c>
    </row>
    <row r="63" spans="1:16" s="6" customFormat="1" ht="15.75" x14ac:dyDescent="0.25">
      <c r="A63" s="8"/>
      <c r="B63" s="34"/>
      <c r="C63" s="34"/>
      <c r="D63" s="35" t="s">
        <v>151</v>
      </c>
      <c r="E63" s="36">
        <f t="shared" si="33"/>
        <v>123</v>
      </c>
      <c r="F63" s="36">
        <f>SUM(F64:F65)</f>
        <v>123</v>
      </c>
      <c r="G63" s="36">
        <f t="shared" ref="G63" si="58">SUM(G64:G65)</f>
        <v>0</v>
      </c>
      <c r="H63" s="36">
        <f t="shared" si="34"/>
        <v>123</v>
      </c>
      <c r="I63" s="36">
        <f>SUM(I64:I65)</f>
        <v>123</v>
      </c>
      <c r="J63" s="36">
        <f t="shared" ref="J63" si="59">SUM(J64:J65)</f>
        <v>0</v>
      </c>
      <c r="K63" s="36">
        <f t="shared" si="35"/>
        <v>123</v>
      </c>
      <c r="L63" s="36">
        <f>SUM(L64:L65)</f>
        <v>123</v>
      </c>
      <c r="M63" s="36">
        <f t="shared" ref="M63" si="60">SUM(M64:M65)</f>
        <v>0</v>
      </c>
      <c r="N63" s="36">
        <f t="shared" si="36"/>
        <v>123</v>
      </c>
      <c r="O63" s="36">
        <f>SUM(O64:O65)</f>
        <v>123</v>
      </c>
      <c r="P63" s="36">
        <f t="shared" ref="P63" si="61">SUM(P64:P65)</f>
        <v>0</v>
      </c>
    </row>
    <row r="64" spans="1:16" s="6" customFormat="1" ht="15.75" x14ac:dyDescent="0.25">
      <c r="A64" s="8"/>
      <c r="B64" s="34"/>
      <c r="C64" s="34"/>
      <c r="D64" s="35" t="s">
        <v>152</v>
      </c>
      <c r="E64" s="36">
        <f t="shared" si="33"/>
        <v>98</v>
      </c>
      <c r="F64" s="37">
        <v>98</v>
      </c>
      <c r="G64" s="37">
        <v>0</v>
      </c>
      <c r="H64" s="36">
        <f t="shared" si="34"/>
        <v>98</v>
      </c>
      <c r="I64" s="37">
        <v>98</v>
      </c>
      <c r="J64" s="37">
        <v>0</v>
      </c>
      <c r="K64" s="36">
        <f t="shared" si="35"/>
        <v>98</v>
      </c>
      <c r="L64" s="37">
        <v>98</v>
      </c>
      <c r="M64" s="37">
        <v>0</v>
      </c>
      <c r="N64" s="36">
        <f t="shared" si="36"/>
        <v>98</v>
      </c>
      <c r="O64" s="37">
        <v>98</v>
      </c>
      <c r="P64" s="37">
        <v>0</v>
      </c>
    </row>
    <row r="65" spans="1:16" s="6" customFormat="1" ht="15.75" x14ac:dyDescent="0.25">
      <c r="A65" s="8"/>
      <c r="B65" s="34"/>
      <c r="C65" s="34"/>
      <c r="D65" s="35" t="s">
        <v>153</v>
      </c>
      <c r="E65" s="36">
        <f t="shared" si="33"/>
        <v>25</v>
      </c>
      <c r="F65" s="37">
        <v>25</v>
      </c>
      <c r="G65" s="37">
        <v>0</v>
      </c>
      <c r="H65" s="36">
        <f t="shared" si="34"/>
        <v>25</v>
      </c>
      <c r="I65" s="37">
        <v>25</v>
      </c>
      <c r="J65" s="37">
        <v>0</v>
      </c>
      <c r="K65" s="36">
        <f t="shared" si="35"/>
        <v>25</v>
      </c>
      <c r="L65" s="37">
        <v>25</v>
      </c>
      <c r="M65" s="37">
        <v>0</v>
      </c>
      <c r="N65" s="36">
        <f t="shared" si="36"/>
        <v>25</v>
      </c>
      <c r="O65" s="37">
        <v>25</v>
      </c>
      <c r="P65" s="37">
        <v>0</v>
      </c>
    </row>
    <row r="66" spans="1:16" ht="30" x14ac:dyDescent="0.25">
      <c r="A66" s="7"/>
      <c r="B66" s="38"/>
      <c r="C66" s="34" t="s">
        <v>582</v>
      </c>
      <c r="D66" s="39" t="s">
        <v>25</v>
      </c>
      <c r="E66" s="40">
        <f t="shared" si="33"/>
        <v>1672</v>
      </c>
      <c r="F66" s="37">
        <v>1672</v>
      </c>
      <c r="G66" s="37">
        <v>0</v>
      </c>
      <c r="H66" s="40">
        <f t="shared" si="34"/>
        <v>1672</v>
      </c>
      <c r="I66" s="37">
        <v>1672</v>
      </c>
      <c r="J66" s="37">
        <v>0</v>
      </c>
      <c r="K66" s="40">
        <f t="shared" si="35"/>
        <v>1672</v>
      </c>
      <c r="L66" s="37">
        <v>1672</v>
      </c>
      <c r="M66" s="37">
        <v>0</v>
      </c>
      <c r="N66" s="40">
        <f t="shared" si="36"/>
        <v>1700</v>
      </c>
      <c r="O66" s="37">
        <v>1700</v>
      </c>
      <c r="P66" s="37">
        <v>0</v>
      </c>
    </row>
    <row r="67" spans="1:16" ht="30" x14ac:dyDescent="0.25">
      <c r="A67" s="7"/>
      <c r="B67" s="38"/>
      <c r="C67" s="34" t="s">
        <v>583</v>
      </c>
      <c r="D67" s="39" t="s">
        <v>468</v>
      </c>
      <c r="E67" s="40">
        <f t="shared" si="33"/>
        <v>150</v>
      </c>
      <c r="F67" s="37">
        <v>150</v>
      </c>
      <c r="G67" s="37">
        <v>0</v>
      </c>
      <c r="H67" s="40">
        <f t="shared" si="34"/>
        <v>150</v>
      </c>
      <c r="I67" s="37">
        <v>150</v>
      </c>
      <c r="J67" s="37">
        <v>0</v>
      </c>
      <c r="K67" s="40">
        <f t="shared" si="35"/>
        <v>150</v>
      </c>
      <c r="L67" s="37">
        <v>150</v>
      </c>
      <c r="M67" s="37">
        <v>0</v>
      </c>
      <c r="N67" s="40">
        <f t="shared" si="36"/>
        <v>165</v>
      </c>
      <c r="O67" s="37">
        <v>165</v>
      </c>
      <c r="P67" s="37">
        <v>0</v>
      </c>
    </row>
    <row r="68" spans="1:16" s="6" customFormat="1" ht="37.5" customHeight="1" x14ac:dyDescent="0.25">
      <c r="A68" s="8"/>
      <c r="B68" s="30" t="s">
        <v>602</v>
      </c>
      <c r="C68" s="31"/>
      <c r="D68" s="31" t="s">
        <v>604</v>
      </c>
      <c r="E68" s="32">
        <f t="shared" ref="E68:E72" si="62">SUM(F68:G68)</f>
        <v>1700</v>
      </c>
      <c r="F68" s="33">
        <f>F72</f>
        <v>1700</v>
      </c>
      <c r="G68" s="33">
        <f>G72</f>
        <v>0</v>
      </c>
      <c r="H68" s="32">
        <f t="shared" ref="H68:H72" si="63">SUM(I68:J68)</f>
        <v>2500</v>
      </c>
      <c r="I68" s="33">
        <f>I72</f>
        <v>2500</v>
      </c>
      <c r="J68" s="33">
        <f>J72</f>
        <v>0</v>
      </c>
      <c r="K68" s="32">
        <f t="shared" ref="K68:K72" si="64">SUM(L68:M68)</f>
        <v>2500</v>
      </c>
      <c r="L68" s="33">
        <f>L72</f>
        <v>2500</v>
      </c>
      <c r="M68" s="33">
        <f>M72</f>
        <v>0</v>
      </c>
      <c r="N68" s="32">
        <f t="shared" ref="N68:N72" si="65">SUM(O68:P68)</f>
        <v>2500</v>
      </c>
      <c r="O68" s="33">
        <f>O72</f>
        <v>2500</v>
      </c>
      <c r="P68" s="33">
        <f>P72</f>
        <v>0</v>
      </c>
    </row>
    <row r="69" spans="1:16" s="6" customFormat="1" ht="15.75" x14ac:dyDescent="0.25">
      <c r="A69" s="8"/>
      <c r="B69" s="34"/>
      <c r="C69" s="34"/>
      <c r="D69" s="35" t="s">
        <v>151</v>
      </c>
      <c r="E69" s="36">
        <f t="shared" si="62"/>
        <v>65</v>
      </c>
      <c r="F69" s="36">
        <f>SUM(F70:F71)</f>
        <v>65</v>
      </c>
      <c r="G69" s="36">
        <f t="shared" ref="G69" si="66">SUM(G70:G71)</f>
        <v>0</v>
      </c>
      <c r="H69" s="36">
        <f t="shared" si="63"/>
        <v>75</v>
      </c>
      <c r="I69" s="36">
        <f>SUM(I70:I71)</f>
        <v>75</v>
      </c>
      <c r="J69" s="36">
        <f t="shared" ref="J69" si="67">SUM(J70:J71)</f>
        <v>0</v>
      </c>
      <c r="K69" s="36">
        <f t="shared" si="64"/>
        <v>75</v>
      </c>
      <c r="L69" s="36">
        <f>SUM(L70:L71)</f>
        <v>75</v>
      </c>
      <c r="M69" s="36">
        <f t="shared" ref="M69" si="68">SUM(M70:M71)</f>
        <v>0</v>
      </c>
      <c r="N69" s="36">
        <f t="shared" si="65"/>
        <v>75</v>
      </c>
      <c r="O69" s="36">
        <f>SUM(O70:O71)</f>
        <v>75</v>
      </c>
      <c r="P69" s="36">
        <f t="shared" ref="P69" si="69">SUM(P70:P71)</f>
        <v>0</v>
      </c>
    </row>
    <row r="70" spans="1:16" s="6" customFormat="1" ht="15.75" x14ac:dyDescent="0.25">
      <c r="A70" s="8"/>
      <c r="B70" s="34"/>
      <c r="C70" s="34"/>
      <c r="D70" s="35" t="s">
        <v>152</v>
      </c>
      <c r="E70" s="36">
        <f t="shared" si="62"/>
        <v>50</v>
      </c>
      <c r="F70" s="37">
        <v>50</v>
      </c>
      <c r="G70" s="37">
        <v>0</v>
      </c>
      <c r="H70" s="36">
        <f t="shared" si="63"/>
        <v>60</v>
      </c>
      <c r="I70" s="37">
        <v>60</v>
      </c>
      <c r="J70" s="37">
        <v>0</v>
      </c>
      <c r="K70" s="36">
        <f t="shared" si="64"/>
        <v>60</v>
      </c>
      <c r="L70" s="37">
        <v>60</v>
      </c>
      <c r="M70" s="37">
        <v>0</v>
      </c>
      <c r="N70" s="36">
        <f t="shared" si="65"/>
        <v>60</v>
      </c>
      <c r="O70" s="37">
        <v>60</v>
      </c>
      <c r="P70" s="37">
        <v>0</v>
      </c>
    </row>
    <row r="71" spans="1:16" s="6" customFormat="1" ht="15.75" x14ac:dyDescent="0.25">
      <c r="A71" s="8"/>
      <c r="B71" s="34"/>
      <c r="C71" s="34"/>
      <c r="D71" s="35" t="s">
        <v>153</v>
      </c>
      <c r="E71" s="36">
        <f t="shared" si="62"/>
        <v>15</v>
      </c>
      <c r="F71" s="37">
        <v>15</v>
      </c>
      <c r="G71" s="37">
        <v>0</v>
      </c>
      <c r="H71" s="36">
        <f t="shared" si="63"/>
        <v>15</v>
      </c>
      <c r="I71" s="37">
        <v>15</v>
      </c>
      <c r="J71" s="37">
        <v>0</v>
      </c>
      <c r="K71" s="36">
        <f t="shared" si="64"/>
        <v>15</v>
      </c>
      <c r="L71" s="37">
        <v>15</v>
      </c>
      <c r="M71" s="37">
        <v>0</v>
      </c>
      <c r="N71" s="36">
        <f t="shared" si="65"/>
        <v>15</v>
      </c>
      <c r="O71" s="37">
        <v>15</v>
      </c>
      <c r="P71" s="37">
        <v>0</v>
      </c>
    </row>
    <row r="72" spans="1:16" ht="27.75" customHeight="1" x14ac:dyDescent="0.25">
      <c r="A72" s="7"/>
      <c r="B72" s="38"/>
      <c r="C72" s="34" t="s">
        <v>603</v>
      </c>
      <c r="D72" s="39" t="s">
        <v>604</v>
      </c>
      <c r="E72" s="40">
        <f t="shared" si="62"/>
        <v>1700</v>
      </c>
      <c r="F72" s="37">
        <v>1700</v>
      </c>
      <c r="G72" s="37">
        <v>0</v>
      </c>
      <c r="H72" s="40">
        <f t="shared" si="63"/>
        <v>2500</v>
      </c>
      <c r="I72" s="37">
        <v>2500</v>
      </c>
      <c r="J72" s="37">
        <v>0</v>
      </c>
      <c r="K72" s="40">
        <f t="shared" si="64"/>
        <v>2500</v>
      </c>
      <c r="L72" s="37">
        <v>2500</v>
      </c>
      <c r="M72" s="37">
        <v>0</v>
      </c>
      <c r="N72" s="40">
        <f t="shared" si="65"/>
        <v>2500</v>
      </c>
      <c r="O72" s="37">
        <v>2500</v>
      </c>
      <c r="P72" s="37">
        <v>0</v>
      </c>
    </row>
    <row r="73" spans="1:16" ht="38.25" customHeight="1" x14ac:dyDescent="0.25">
      <c r="B73" s="16" t="s">
        <v>475</v>
      </c>
      <c r="C73" s="17"/>
      <c r="D73" s="18" t="s">
        <v>44</v>
      </c>
      <c r="E73" s="19">
        <f t="shared" si="33"/>
        <v>3091880</v>
      </c>
      <c r="F73" s="19">
        <f>F77+F83+F97+F115+F119</f>
        <v>3091880</v>
      </c>
      <c r="G73" s="19">
        <f>G77+G83+G97+G115+G119</f>
        <v>0</v>
      </c>
      <c r="H73" s="19">
        <f t="shared" si="34"/>
        <v>3157480</v>
      </c>
      <c r="I73" s="19">
        <f>I77+I83+I97+I115+I119</f>
        <v>3157480</v>
      </c>
      <c r="J73" s="19">
        <f>J77+J83+J97+J115+J119</f>
        <v>0</v>
      </c>
      <c r="K73" s="19">
        <f t="shared" si="35"/>
        <v>3240480</v>
      </c>
      <c r="L73" s="19">
        <f>L77+L83+L97+L115+L119</f>
        <v>3240480</v>
      </c>
      <c r="M73" s="19">
        <f>M77+M83+M97+M115+M119</f>
        <v>0</v>
      </c>
      <c r="N73" s="19">
        <f t="shared" si="36"/>
        <v>3309740</v>
      </c>
      <c r="O73" s="19">
        <f>O77+O83+O97+O115+O119</f>
        <v>3309740</v>
      </c>
      <c r="P73" s="19">
        <f>P77+P83+P97+P115+P119</f>
        <v>0</v>
      </c>
    </row>
    <row r="74" spans="1:16" s="6" customFormat="1" ht="15.75" x14ac:dyDescent="0.25">
      <c r="A74" s="8"/>
      <c r="B74" s="34"/>
      <c r="C74" s="34"/>
      <c r="D74" s="35" t="s">
        <v>151</v>
      </c>
      <c r="E74" s="36">
        <f t="shared" si="33"/>
        <v>1038</v>
      </c>
      <c r="F74" s="36">
        <f>F78+F84+F98+F116+F120</f>
        <v>1038</v>
      </c>
      <c r="G74" s="36">
        <f t="shared" ref="G74:G76" si="70">G78+G84+G98+G116</f>
        <v>0</v>
      </c>
      <c r="H74" s="36">
        <f t="shared" si="34"/>
        <v>1038</v>
      </c>
      <c r="I74" s="36">
        <f>I78+I84+I98+I116+I120</f>
        <v>1038</v>
      </c>
      <c r="J74" s="36">
        <f t="shared" ref="J74:J76" si="71">J78+J84+J98+J116</f>
        <v>0</v>
      </c>
      <c r="K74" s="36">
        <f t="shared" si="35"/>
        <v>1038</v>
      </c>
      <c r="L74" s="36">
        <f>L78+L84+L98+L116+L120</f>
        <v>1038</v>
      </c>
      <c r="M74" s="36">
        <f t="shared" ref="M74:M76" si="72">M78+M84+M98+M116</f>
        <v>0</v>
      </c>
      <c r="N74" s="36">
        <f t="shared" si="36"/>
        <v>1038</v>
      </c>
      <c r="O74" s="36">
        <f>O78+O84+O98+O116+O120</f>
        <v>1038</v>
      </c>
      <c r="P74" s="36">
        <f t="shared" ref="P74:P76" si="73">P78+P84+P98+P116</f>
        <v>0</v>
      </c>
    </row>
    <row r="75" spans="1:16" s="6" customFormat="1" ht="15.75" x14ac:dyDescent="0.25">
      <c r="A75" s="8"/>
      <c r="B75" s="34"/>
      <c r="C75" s="34"/>
      <c r="D75" s="35" t="s">
        <v>152</v>
      </c>
      <c r="E75" s="36">
        <f t="shared" si="33"/>
        <v>0</v>
      </c>
      <c r="F75" s="36">
        <f>F79+F85+F99+F117+F121</f>
        <v>0</v>
      </c>
      <c r="G75" s="37">
        <f t="shared" si="70"/>
        <v>0</v>
      </c>
      <c r="H75" s="36">
        <f t="shared" si="34"/>
        <v>0</v>
      </c>
      <c r="I75" s="36">
        <f>I79+I85+I99+I117+I121</f>
        <v>0</v>
      </c>
      <c r="J75" s="37">
        <f t="shared" si="71"/>
        <v>0</v>
      </c>
      <c r="K75" s="36">
        <f t="shared" si="35"/>
        <v>0</v>
      </c>
      <c r="L75" s="36">
        <f>L79+L85+L99+L117+L121</f>
        <v>0</v>
      </c>
      <c r="M75" s="37">
        <f t="shared" si="72"/>
        <v>0</v>
      </c>
      <c r="N75" s="36">
        <f t="shared" si="36"/>
        <v>0</v>
      </c>
      <c r="O75" s="36">
        <f>O79+O85+O99+O117+O121</f>
        <v>0</v>
      </c>
      <c r="P75" s="37">
        <f t="shared" si="73"/>
        <v>0</v>
      </c>
    </row>
    <row r="76" spans="1:16" ht="19.5" x14ac:dyDescent="0.25">
      <c r="B76" s="25"/>
      <c r="C76" s="26"/>
      <c r="D76" s="35" t="s">
        <v>153</v>
      </c>
      <c r="E76" s="36">
        <f t="shared" si="33"/>
        <v>1038</v>
      </c>
      <c r="F76" s="36">
        <f>F80+F86+F100+F118+F122</f>
        <v>1038</v>
      </c>
      <c r="G76" s="36">
        <f t="shared" si="70"/>
        <v>0</v>
      </c>
      <c r="H76" s="36">
        <f t="shared" si="34"/>
        <v>1038</v>
      </c>
      <c r="I76" s="36">
        <f>I80+I86+I100+I118+I122</f>
        <v>1038</v>
      </c>
      <c r="J76" s="36">
        <f t="shared" si="71"/>
        <v>0</v>
      </c>
      <c r="K76" s="36">
        <f t="shared" si="35"/>
        <v>1038</v>
      </c>
      <c r="L76" s="36">
        <f>L80+L86+L100+L118+L122</f>
        <v>1038</v>
      </c>
      <c r="M76" s="36">
        <f t="shared" si="72"/>
        <v>0</v>
      </c>
      <c r="N76" s="36">
        <f t="shared" si="36"/>
        <v>1038</v>
      </c>
      <c r="O76" s="36">
        <f>O80+O86+O100+O118+O122</f>
        <v>1038</v>
      </c>
      <c r="P76" s="36">
        <f t="shared" si="73"/>
        <v>0</v>
      </c>
    </row>
    <row r="77" spans="1:16" ht="18" x14ac:dyDescent="0.25">
      <c r="B77" s="30" t="s">
        <v>476</v>
      </c>
      <c r="C77" s="31"/>
      <c r="D77" s="53" t="s">
        <v>46</v>
      </c>
      <c r="E77" s="32">
        <f t="shared" si="33"/>
        <v>2190310</v>
      </c>
      <c r="F77" s="33">
        <f>SUM(F81:F82)</f>
        <v>2190310</v>
      </c>
      <c r="G77" s="33">
        <f t="shared" ref="G77" si="74">SUM(G81:G82)</f>
        <v>0</v>
      </c>
      <c r="H77" s="32">
        <f t="shared" si="34"/>
        <v>2241310</v>
      </c>
      <c r="I77" s="33">
        <f>SUM(I81:I82)</f>
        <v>2241310</v>
      </c>
      <c r="J77" s="33">
        <f t="shared" ref="J77" si="75">SUM(J81:J82)</f>
        <v>0</v>
      </c>
      <c r="K77" s="32">
        <f t="shared" si="35"/>
        <v>2318670</v>
      </c>
      <c r="L77" s="33">
        <f>SUM(L81:L82)</f>
        <v>2318670</v>
      </c>
      <c r="M77" s="33">
        <f t="shared" ref="M77" si="76">SUM(M81:M82)</f>
        <v>0</v>
      </c>
      <c r="N77" s="32">
        <f t="shared" si="36"/>
        <v>2384660</v>
      </c>
      <c r="O77" s="33">
        <f>SUM(O81:O82)</f>
        <v>2384660</v>
      </c>
      <c r="P77" s="33">
        <f t="shared" ref="P77" si="77">SUM(P81:P82)</f>
        <v>0</v>
      </c>
    </row>
    <row r="78" spans="1:16" ht="18" x14ac:dyDescent="0.25">
      <c r="B78" s="41"/>
      <c r="C78" s="42"/>
      <c r="D78" s="43" t="s">
        <v>151</v>
      </c>
      <c r="E78" s="36">
        <f t="shared" si="33"/>
        <v>0</v>
      </c>
      <c r="F78" s="36">
        <f t="shared" ref="F78:J78" si="78">SUM(F79:F80)</f>
        <v>0</v>
      </c>
      <c r="G78" s="36">
        <f t="shared" si="78"/>
        <v>0</v>
      </c>
      <c r="H78" s="36">
        <f t="shared" si="34"/>
        <v>0</v>
      </c>
      <c r="I78" s="36">
        <f t="shared" si="78"/>
        <v>0</v>
      </c>
      <c r="J78" s="36">
        <f t="shared" si="78"/>
        <v>0</v>
      </c>
      <c r="K78" s="36">
        <f t="shared" si="35"/>
        <v>0</v>
      </c>
      <c r="L78" s="36">
        <f t="shared" ref="L78:M78" si="79">SUM(L79:L80)</f>
        <v>0</v>
      </c>
      <c r="M78" s="36">
        <f t="shared" si="79"/>
        <v>0</v>
      </c>
      <c r="N78" s="36">
        <f t="shared" si="36"/>
        <v>0</v>
      </c>
      <c r="O78" s="36">
        <f t="shared" ref="O78:P78" si="80">SUM(O79:O80)</f>
        <v>0</v>
      </c>
      <c r="P78" s="36">
        <f t="shared" si="80"/>
        <v>0</v>
      </c>
    </row>
    <row r="79" spans="1:16" ht="18" x14ac:dyDescent="0.25">
      <c r="B79" s="41"/>
      <c r="C79" s="42"/>
      <c r="D79" s="44" t="s">
        <v>335</v>
      </c>
      <c r="E79" s="36">
        <f t="shared" ref="E79:E110" si="81">SUM(F79:G79)</f>
        <v>0</v>
      </c>
      <c r="F79" s="37">
        <v>0</v>
      </c>
      <c r="G79" s="37">
        <v>0</v>
      </c>
      <c r="H79" s="36">
        <f t="shared" ref="H79:H110" si="82">SUM(I79:J79)</f>
        <v>0</v>
      </c>
      <c r="I79" s="37">
        <v>0</v>
      </c>
      <c r="J79" s="37">
        <v>0</v>
      </c>
      <c r="K79" s="36">
        <f t="shared" ref="K79:K110" si="83">SUM(L79:M79)</f>
        <v>0</v>
      </c>
      <c r="L79" s="37">
        <v>0</v>
      </c>
      <c r="M79" s="37">
        <v>0</v>
      </c>
      <c r="N79" s="36">
        <f t="shared" ref="N79:N110" si="84">SUM(O79:P79)</f>
        <v>0</v>
      </c>
      <c r="O79" s="37">
        <v>0</v>
      </c>
      <c r="P79" s="37">
        <v>0</v>
      </c>
    </row>
    <row r="80" spans="1:16" ht="18" x14ac:dyDescent="0.25">
      <c r="B80" s="41"/>
      <c r="C80" s="42"/>
      <c r="D80" s="44" t="s">
        <v>155</v>
      </c>
      <c r="E80" s="36">
        <f t="shared" si="81"/>
        <v>0</v>
      </c>
      <c r="F80" s="37">
        <v>0</v>
      </c>
      <c r="G80" s="37">
        <v>0</v>
      </c>
      <c r="H80" s="36">
        <f t="shared" si="82"/>
        <v>0</v>
      </c>
      <c r="I80" s="37">
        <v>0</v>
      </c>
      <c r="J80" s="37">
        <v>0</v>
      </c>
      <c r="K80" s="36">
        <f t="shared" si="83"/>
        <v>0</v>
      </c>
      <c r="L80" s="37">
        <v>0</v>
      </c>
      <c r="M80" s="37">
        <v>0</v>
      </c>
      <c r="N80" s="36">
        <f t="shared" si="84"/>
        <v>0</v>
      </c>
      <c r="O80" s="37">
        <v>0</v>
      </c>
      <c r="P80" s="37">
        <v>0</v>
      </c>
    </row>
    <row r="81" spans="2:16" ht="30" x14ac:dyDescent="0.25">
      <c r="B81" s="38"/>
      <c r="C81" s="34" t="s">
        <v>64</v>
      </c>
      <c r="D81" s="39" t="s">
        <v>47</v>
      </c>
      <c r="E81" s="40">
        <f t="shared" si="81"/>
        <v>2071310</v>
      </c>
      <c r="F81" s="37">
        <v>2071310</v>
      </c>
      <c r="G81" s="37">
        <v>0</v>
      </c>
      <c r="H81" s="40">
        <f t="shared" si="82"/>
        <v>2122310</v>
      </c>
      <c r="I81" s="37">
        <v>2122310</v>
      </c>
      <c r="J81" s="37">
        <v>0</v>
      </c>
      <c r="K81" s="40">
        <f t="shared" si="83"/>
        <v>2199670</v>
      </c>
      <c r="L81" s="37">
        <v>2199670</v>
      </c>
      <c r="M81" s="37">
        <v>0</v>
      </c>
      <c r="N81" s="40">
        <f t="shared" si="84"/>
        <v>2265660</v>
      </c>
      <c r="O81" s="37">
        <v>2265660</v>
      </c>
      <c r="P81" s="37">
        <v>0</v>
      </c>
    </row>
    <row r="82" spans="2:16" ht="75" x14ac:dyDescent="0.25">
      <c r="B82" s="38"/>
      <c r="C82" s="34" t="s">
        <v>63</v>
      </c>
      <c r="D82" s="39" t="s">
        <v>156</v>
      </c>
      <c r="E82" s="40">
        <f t="shared" si="81"/>
        <v>119000</v>
      </c>
      <c r="F82" s="37">
        <v>119000</v>
      </c>
      <c r="G82" s="37">
        <v>0</v>
      </c>
      <c r="H82" s="40">
        <f t="shared" si="82"/>
        <v>119000</v>
      </c>
      <c r="I82" s="37">
        <v>119000</v>
      </c>
      <c r="J82" s="37">
        <v>0</v>
      </c>
      <c r="K82" s="40">
        <f t="shared" si="83"/>
        <v>119000</v>
      </c>
      <c r="L82" s="37">
        <v>119000</v>
      </c>
      <c r="M82" s="37">
        <v>0</v>
      </c>
      <c r="N82" s="40">
        <f t="shared" si="84"/>
        <v>119000</v>
      </c>
      <c r="O82" s="37">
        <v>119000</v>
      </c>
      <c r="P82" s="37">
        <v>0</v>
      </c>
    </row>
    <row r="83" spans="2:16" ht="36" x14ac:dyDescent="0.25">
      <c r="B83" s="30" t="s">
        <v>477</v>
      </c>
      <c r="C83" s="31"/>
      <c r="D83" s="53" t="s">
        <v>49</v>
      </c>
      <c r="E83" s="32">
        <f t="shared" si="81"/>
        <v>810480</v>
      </c>
      <c r="F83" s="33">
        <f>F87+F88+F89+F90+F91+F93+F94+F95+F96</f>
        <v>810480</v>
      </c>
      <c r="G83" s="33">
        <f t="shared" ref="G83" si="85">G87+G88+G89+G90+G91+G93+G94+G95+G96</f>
        <v>0</v>
      </c>
      <c r="H83" s="32">
        <f t="shared" si="82"/>
        <v>822580</v>
      </c>
      <c r="I83" s="33">
        <f>I87+I88+I89+I90+I91+I93+I94+I95+I96</f>
        <v>822580</v>
      </c>
      <c r="J83" s="33">
        <f t="shared" ref="J83" si="86">J87+J88+J89+J90+J91+J93+J94+J95+J96</f>
        <v>0</v>
      </c>
      <c r="K83" s="32">
        <f t="shared" si="83"/>
        <v>826720</v>
      </c>
      <c r="L83" s="33">
        <f>L87+L88+L89+L90+L91+L93+L94+L95+L96</f>
        <v>826720</v>
      </c>
      <c r="M83" s="33">
        <f t="shared" ref="M83" si="87">M87+M88+M89+M90+M91+M93+M94+M95+M96</f>
        <v>0</v>
      </c>
      <c r="N83" s="32">
        <f t="shared" si="84"/>
        <v>826720</v>
      </c>
      <c r="O83" s="33">
        <f>O87+O88+O89+O90+O91+O93+O94+O95+O96</f>
        <v>826720</v>
      </c>
      <c r="P83" s="33">
        <f t="shared" ref="P83" si="88">P87+P88+P89+P90+P91+P93+P94+P95+P96</f>
        <v>0</v>
      </c>
    </row>
    <row r="84" spans="2:16" ht="18" x14ac:dyDescent="0.25">
      <c r="B84" s="41"/>
      <c r="C84" s="42"/>
      <c r="D84" s="43" t="s">
        <v>151</v>
      </c>
      <c r="E84" s="36">
        <f t="shared" si="81"/>
        <v>484</v>
      </c>
      <c r="F84" s="36">
        <f t="shared" ref="F84:G84" si="89">SUM(F85:F86)</f>
        <v>484</v>
      </c>
      <c r="G84" s="36">
        <f t="shared" si="89"/>
        <v>0</v>
      </c>
      <c r="H84" s="36">
        <f t="shared" si="82"/>
        <v>484</v>
      </c>
      <c r="I84" s="36">
        <f t="shared" ref="I84:J84" si="90">SUM(I85:I86)</f>
        <v>484</v>
      </c>
      <c r="J84" s="36">
        <f t="shared" si="90"/>
        <v>0</v>
      </c>
      <c r="K84" s="36">
        <f t="shared" si="83"/>
        <v>484</v>
      </c>
      <c r="L84" s="36">
        <f t="shared" ref="L84:M84" si="91">SUM(L85:L86)</f>
        <v>484</v>
      </c>
      <c r="M84" s="36">
        <f t="shared" si="91"/>
        <v>0</v>
      </c>
      <c r="N84" s="36">
        <f t="shared" si="84"/>
        <v>484</v>
      </c>
      <c r="O84" s="36">
        <f t="shared" ref="O84:P84" si="92">SUM(O85:O86)</f>
        <v>484</v>
      </c>
      <c r="P84" s="36">
        <f t="shared" si="92"/>
        <v>0</v>
      </c>
    </row>
    <row r="85" spans="2:16" ht="18" x14ac:dyDescent="0.25">
      <c r="B85" s="41"/>
      <c r="C85" s="42"/>
      <c r="D85" s="44" t="s">
        <v>335</v>
      </c>
      <c r="E85" s="36">
        <f t="shared" si="81"/>
        <v>0</v>
      </c>
      <c r="F85" s="37">
        <v>0</v>
      </c>
      <c r="G85" s="37">
        <v>0</v>
      </c>
      <c r="H85" s="36">
        <f t="shared" si="82"/>
        <v>0</v>
      </c>
      <c r="I85" s="37">
        <v>0</v>
      </c>
      <c r="J85" s="37">
        <v>0</v>
      </c>
      <c r="K85" s="36">
        <f t="shared" si="83"/>
        <v>0</v>
      </c>
      <c r="L85" s="37">
        <v>0</v>
      </c>
      <c r="M85" s="37">
        <v>0</v>
      </c>
      <c r="N85" s="36">
        <f t="shared" si="84"/>
        <v>0</v>
      </c>
      <c r="O85" s="37">
        <v>0</v>
      </c>
      <c r="P85" s="37">
        <v>0</v>
      </c>
    </row>
    <row r="86" spans="2:16" ht="18" x14ac:dyDescent="0.25">
      <c r="B86" s="41"/>
      <c r="C86" s="42"/>
      <c r="D86" s="44" t="s">
        <v>155</v>
      </c>
      <c r="E86" s="36">
        <f t="shared" si="81"/>
        <v>484</v>
      </c>
      <c r="F86" s="37">
        <v>484</v>
      </c>
      <c r="G86" s="37">
        <v>0</v>
      </c>
      <c r="H86" s="36">
        <f t="shared" si="82"/>
        <v>484</v>
      </c>
      <c r="I86" s="37">
        <v>484</v>
      </c>
      <c r="J86" s="37">
        <v>0</v>
      </c>
      <c r="K86" s="36">
        <f t="shared" si="83"/>
        <v>484</v>
      </c>
      <c r="L86" s="37">
        <v>484</v>
      </c>
      <c r="M86" s="37">
        <v>0</v>
      </c>
      <c r="N86" s="36">
        <f t="shared" si="84"/>
        <v>484</v>
      </c>
      <c r="O86" s="37">
        <v>484</v>
      </c>
      <c r="P86" s="37">
        <v>0</v>
      </c>
    </row>
    <row r="87" spans="2:16" ht="30" x14ac:dyDescent="0.25">
      <c r="B87" s="38"/>
      <c r="C87" s="34" t="s">
        <v>54</v>
      </c>
      <c r="D87" s="39" t="s">
        <v>50</v>
      </c>
      <c r="E87" s="36">
        <f t="shared" si="81"/>
        <v>350760</v>
      </c>
      <c r="F87" s="37">
        <v>350760</v>
      </c>
      <c r="G87" s="37">
        <v>0</v>
      </c>
      <c r="H87" s="36">
        <f t="shared" si="82"/>
        <v>355000</v>
      </c>
      <c r="I87" s="37">
        <v>355000</v>
      </c>
      <c r="J87" s="37">
        <v>0</v>
      </c>
      <c r="K87" s="36">
        <f t="shared" si="83"/>
        <v>357000</v>
      </c>
      <c r="L87" s="37">
        <v>357000</v>
      </c>
      <c r="M87" s="37">
        <v>0</v>
      </c>
      <c r="N87" s="36">
        <f t="shared" si="84"/>
        <v>357000</v>
      </c>
      <c r="O87" s="37">
        <v>357000</v>
      </c>
      <c r="P87" s="37">
        <v>0</v>
      </c>
    </row>
    <row r="88" spans="2:16" ht="15.75" x14ac:dyDescent="0.25">
      <c r="B88" s="38"/>
      <c r="C88" s="34" t="s">
        <v>55</v>
      </c>
      <c r="D88" s="39" t="s">
        <v>71</v>
      </c>
      <c r="E88" s="36">
        <f t="shared" si="81"/>
        <v>285600</v>
      </c>
      <c r="F88" s="37">
        <v>285600</v>
      </c>
      <c r="G88" s="37">
        <v>0</v>
      </c>
      <c r="H88" s="36">
        <f t="shared" si="82"/>
        <v>285600</v>
      </c>
      <c r="I88" s="37">
        <v>285600</v>
      </c>
      <c r="J88" s="37">
        <v>0</v>
      </c>
      <c r="K88" s="36">
        <f t="shared" si="83"/>
        <v>285600</v>
      </c>
      <c r="L88" s="37">
        <v>285600</v>
      </c>
      <c r="M88" s="37">
        <v>0</v>
      </c>
      <c r="N88" s="36">
        <f t="shared" si="84"/>
        <v>285600</v>
      </c>
      <c r="O88" s="37">
        <v>285600</v>
      </c>
      <c r="P88" s="37">
        <v>0</v>
      </c>
    </row>
    <row r="89" spans="2:16" ht="30" x14ac:dyDescent="0.25">
      <c r="B89" s="38"/>
      <c r="C89" s="34" t="s">
        <v>56</v>
      </c>
      <c r="D89" s="39" t="s">
        <v>70</v>
      </c>
      <c r="E89" s="36">
        <f t="shared" si="81"/>
        <v>126000</v>
      </c>
      <c r="F89" s="37">
        <v>126000</v>
      </c>
      <c r="G89" s="37">
        <v>0</v>
      </c>
      <c r="H89" s="36">
        <f t="shared" si="82"/>
        <v>127000</v>
      </c>
      <c r="I89" s="37">
        <v>127000</v>
      </c>
      <c r="J89" s="37">
        <v>0</v>
      </c>
      <c r="K89" s="36">
        <f t="shared" si="83"/>
        <v>128000</v>
      </c>
      <c r="L89" s="37">
        <v>128000</v>
      </c>
      <c r="M89" s="37">
        <v>0</v>
      </c>
      <c r="N89" s="36">
        <f t="shared" si="84"/>
        <v>128000</v>
      </c>
      <c r="O89" s="37">
        <v>128000</v>
      </c>
      <c r="P89" s="37">
        <v>0</v>
      </c>
    </row>
    <row r="90" spans="2:16" ht="15.75" x14ac:dyDescent="0.25">
      <c r="B90" s="38"/>
      <c r="C90" s="34" t="s">
        <v>57</v>
      </c>
      <c r="D90" s="39" t="s">
        <v>69</v>
      </c>
      <c r="E90" s="36">
        <f t="shared" si="81"/>
        <v>880</v>
      </c>
      <c r="F90" s="37">
        <v>880</v>
      </c>
      <c r="G90" s="37">
        <v>0</v>
      </c>
      <c r="H90" s="36">
        <f t="shared" si="82"/>
        <v>880</v>
      </c>
      <c r="I90" s="37">
        <v>880</v>
      </c>
      <c r="J90" s="37">
        <v>0</v>
      </c>
      <c r="K90" s="36">
        <f t="shared" si="83"/>
        <v>880</v>
      </c>
      <c r="L90" s="37">
        <v>880</v>
      </c>
      <c r="M90" s="37">
        <v>0</v>
      </c>
      <c r="N90" s="36">
        <f t="shared" si="84"/>
        <v>880</v>
      </c>
      <c r="O90" s="37">
        <v>880</v>
      </c>
      <c r="P90" s="37">
        <v>0</v>
      </c>
    </row>
    <row r="91" spans="2:16" ht="30" x14ac:dyDescent="0.25">
      <c r="B91" s="38"/>
      <c r="C91" s="34" t="s">
        <v>58</v>
      </c>
      <c r="D91" s="39" t="s">
        <v>51</v>
      </c>
      <c r="E91" s="36">
        <f t="shared" si="81"/>
        <v>25000</v>
      </c>
      <c r="F91" s="37">
        <v>25000</v>
      </c>
      <c r="G91" s="37">
        <v>0</v>
      </c>
      <c r="H91" s="36">
        <f t="shared" si="82"/>
        <v>31860</v>
      </c>
      <c r="I91" s="37">
        <f>32000-140</f>
        <v>31860</v>
      </c>
      <c r="J91" s="37">
        <v>0</v>
      </c>
      <c r="K91" s="36">
        <f t="shared" si="83"/>
        <v>33000</v>
      </c>
      <c r="L91" s="37">
        <v>33000</v>
      </c>
      <c r="M91" s="37">
        <v>0</v>
      </c>
      <c r="N91" s="36">
        <f t="shared" si="84"/>
        <v>33000</v>
      </c>
      <c r="O91" s="37">
        <v>33000</v>
      </c>
      <c r="P91" s="37">
        <v>0</v>
      </c>
    </row>
    <row r="92" spans="2:16" ht="45.75" customHeight="1" x14ac:dyDescent="0.25">
      <c r="B92" s="38"/>
      <c r="C92" s="34"/>
      <c r="D92" s="39" t="s">
        <v>570</v>
      </c>
      <c r="E92" s="36">
        <f t="shared" si="81"/>
        <v>25000</v>
      </c>
      <c r="F92" s="37">
        <v>25000</v>
      </c>
      <c r="G92" s="37">
        <v>0</v>
      </c>
      <c r="H92" s="36">
        <f t="shared" si="82"/>
        <v>0</v>
      </c>
      <c r="I92" s="37">
        <v>0</v>
      </c>
      <c r="J92" s="37">
        <v>0</v>
      </c>
      <c r="K92" s="36">
        <f t="shared" si="83"/>
        <v>0</v>
      </c>
      <c r="L92" s="37">
        <v>0</v>
      </c>
      <c r="M92" s="37">
        <v>0</v>
      </c>
      <c r="N92" s="36">
        <f t="shared" si="84"/>
        <v>0</v>
      </c>
      <c r="O92" s="37">
        <v>0</v>
      </c>
      <c r="P92" s="37">
        <v>0</v>
      </c>
    </row>
    <row r="93" spans="2:16" ht="30" x14ac:dyDescent="0.25">
      <c r="B93" s="38"/>
      <c r="C93" s="34" t="s">
        <v>59</v>
      </c>
      <c r="D93" s="39" t="s">
        <v>68</v>
      </c>
      <c r="E93" s="36">
        <f t="shared" si="81"/>
        <v>15000</v>
      </c>
      <c r="F93" s="37">
        <v>15000</v>
      </c>
      <c r="G93" s="37">
        <v>0</v>
      </c>
      <c r="H93" s="36">
        <f t="shared" si="82"/>
        <v>15000</v>
      </c>
      <c r="I93" s="37">
        <v>15000</v>
      </c>
      <c r="J93" s="37">
        <v>0</v>
      </c>
      <c r="K93" s="36">
        <f t="shared" si="83"/>
        <v>15000</v>
      </c>
      <c r="L93" s="37">
        <v>15000</v>
      </c>
      <c r="M93" s="37">
        <v>0</v>
      </c>
      <c r="N93" s="36">
        <f t="shared" si="84"/>
        <v>15000</v>
      </c>
      <c r="O93" s="37">
        <v>15000</v>
      </c>
      <c r="P93" s="37">
        <v>0</v>
      </c>
    </row>
    <row r="94" spans="2:16" ht="45" x14ac:dyDescent="0.25">
      <c r="B94" s="38"/>
      <c r="C94" s="34" t="s">
        <v>60</v>
      </c>
      <c r="D94" s="39" t="s">
        <v>67</v>
      </c>
      <c r="E94" s="36">
        <f t="shared" si="81"/>
        <v>1500</v>
      </c>
      <c r="F94" s="37">
        <v>1500</v>
      </c>
      <c r="G94" s="37">
        <v>0</v>
      </c>
      <c r="H94" s="36">
        <f t="shared" si="82"/>
        <v>1500</v>
      </c>
      <c r="I94" s="37">
        <v>1500</v>
      </c>
      <c r="J94" s="37">
        <v>0</v>
      </c>
      <c r="K94" s="36">
        <f t="shared" si="83"/>
        <v>1500</v>
      </c>
      <c r="L94" s="37">
        <v>1500</v>
      </c>
      <c r="M94" s="37">
        <v>0</v>
      </c>
      <c r="N94" s="36">
        <f t="shared" si="84"/>
        <v>1500</v>
      </c>
      <c r="O94" s="37">
        <v>1500</v>
      </c>
      <c r="P94" s="37">
        <v>0</v>
      </c>
    </row>
    <row r="95" spans="2:16" ht="15.75" x14ac:dyDescent="0.25">
      <c r="B95" s="38"/>
      <c r="C95" s="34" t="s">
        <v>61</v>
      </c>
      <c r="D95" s="39" t="s">
        <v>52</v>
      </c>
      <c r="E95" s="36">
        <f t="shared" si="81"/>
        <v>5400</v>
      </c>
      <c r="F95" s="37">
        <v>5400</v>
      </c>
      <c r="G95" s="37">
        <v>0</v>
      </c>
      <c r="H95" s="36">
        <f t="shared" si="82"/>
        <v>5400</v>
      </c>
      <c r="I95" s="37">
        <v>5400</v>
      </c>
      <c r="J95" s="37">
        <v>0</v>
      </c>
      <c r="K95" s="36">
        <f t="shared" si="83"/>
        <v>5400</v>
      </c>
      <c r="L95" s="37">
        <v>5400</v>
      </c>
      <c r="M95" s="37">
        <v>0</v>
      </c>
      <c r="N95" s="36">
        <f t="shared" si="84"/>
        <v>5400</v>
      </c>
      <c r="O95" s="37">
        <v>5400</v>
      </c>
      <c r="P95" s="37">
        <v>0</v>
      </c>
    </row>
    <row r="96" spans="2:16" ht="15.75" x14ac:dyDescent="0.25">
      <c r="B96" s="38"/>
      <c r="C96" s="34" t="s">
        <v>62</v>
      </c>
      <c r="D96" s="39" t="s">
        <v>53</v>
      </c>
      <c r="E96" s="36">
        <f t="shared" si="81"/>
        <v>340</v>
      </c>
      <c r="F96" s="37">
        <v>340</v>
      </c>
      <c r="G96" s="37">
        <v>0</v>
      </c>
      <c r="H96" s="36">
        <f t="shared" si="82"/>
        <v>340</v>
      </c>
      <c r="I96" s="37">
        <v>340</v>
      </c>
      <c r="J96" s="37">
        <v>0</v>
      </c>
      <c r="K96" s="36">
        <f t="shared" si="83"/>
        <v>340</v>
      </c>
      <c r="L96" s="37">
        <v>340</v>
      </c>
      <c r="M96" s="37">
        <v>0</v>
      </c>
      <c r="N96" s="36">
        <f t="shared" si="84"/>
        <v>340</v>
      </c>
      <c r="O96" s="37">
        <v>340</v>
      </c>
      <c r="P96" s="37">
        <v>0</v>
      </c>
    </row>
    <row r="97" spans="2:16" ht="36" x14ac:dyDescent="0.25">
      <c r="B97" s="30" t="s">
        <v>478</v>
      </c>
      <c r="C97" s="31"/>
      <c r="D97" s="53" t="s">
        <v>66</v>
      </c>
      <c r="E97" s="32">
        <f t="shared" si="81"/>
        <v>37390</v>
      </c>
      <c r="F97" s="33">
        <f t="shared" ref="F97:J97" si="93">SUM(F101:F114)</f>
        <v>37390</v>
      </c>
      <c r="G97" s="33">
        <f t="shared" si="93"/>
        <v>0</v>
      </c>
      <c r="H97" s="32">
        <f t="shared" si="82"/>
        <v>38890</v>
      </c>
      <c r="I97" s="33">
        <f t="shared" si="93"/>
        <v>38890</v>
      </c>
      <c r="J97" s="33">
        <f t="shared" si="93"/>
        <v>0</v>
      </c>
      <c r="K97" s="32">
        <f t="shared" si="83"/>
        <v>40390</v>
      </c>
      <c r="L97" s="33">
        <f t="shared" ref="L97:M97" si="94">SUM(L101:L114)</f>
        <v>40390</v>
      </c>
      <c r="M97" s="33">
        <f t="shared" si="94"/>
        <v>0</v>
      </c>
      <c r="N97" s="32">
        <f t="shared" si="84"/>
        <v>43660</v>
      </c>
      <c r="O97" s="33">
        <f t="shared" ref="O97:P97" si="95">SUM(O101:O114)</f>
        <v>43660</v>
      </c>
      <c r="P97" s="33">
        <f t="shared" si="95"/>
        <v>0</v>
      </c>
    </row>
    <row r="98" spans="2:16" ht="18" x14ac:dyDescent="0.25">
      <c r="B98" s="41"/>
      <c r="C98" s="42"/>
      <c r="D98" s="43" t="s">
        <v>151</v>
      </c>
      <c r="E98" s="36">
        <f t="shared" si="81"/>
        <v>0</v>
      </c>
      <c r="F98" s="36">
        <f t="shared" ref="F98:G98" si="96">SUM(F99:F100)</f>
        <v>0</v>
      </c>
      <c r="G98" s="36">
        <f t="shared" si="96"/>
        <v>0</v>
      </c>
      <c r="H98" s="36">
        <f t="shared" si="82"/>
        <v>0</v>
      </c>
      <c r="I98" s="36">
        <f t="shared" ref="I98:J98" si="97">SUM(I99:I100)</f>
        <v>0</v>
      </c>
      <c r="J98" s="36">
        <f t="shared" si="97"/>
        <v>0</v>
      </c>
      <c r="K98" s="36">
        <f t="shared" si="83"/>
        <v>0</v>
      </c>
      <c r="L98" s="36">
        <f t="shared" ref="L98:M98" si="98">SUM(L99:L100)</f>
        <v>0</v>
      </c>
      <c r="M98" s="36">
        <f t="shared" si="98"/>
        <v>0</v>
      </c>
      <c r="N98" s="36">
        <f t="shared" si="84"/>
        <v>0</v>
      </c>
      <c r="O98" s="36">
        <f t="shared" ref="O98:P98" si="99">SUM(O99:O100)</f>
        <v>0</v>
      </c>
      <c r="P98" s="36">
        <f t="shared" si="99"/>
        <v>0</v>
      </c>
    </row>
    <row r="99" spans="2:16" ht="18" x14ac:dyDescent="0.25">
      <c r="B99" s="41"/>
      <c r="C99" s="42"/>
      <c r="D99" s="44" t="s">
        <v>335</v>
      </c>
      <c r="E99" s="36">
        <f t="shared" si="81"/>
        <v>0</v>
      </c>
      <c r="F99" s="37">
        <v>0</v>
      </c>
      <c r="G99" s="37">
        <v>0</v>
      </c>
      <c r="H99" s="36">
        <f t="shared" si="82"/>
        <v>0</v>
      </c>
      <c r="I99" s="37">
        <v>0</v>
      </c>
      <c r="J99" s="37">
        <v>0</v>
      </c>
      <c r="K99" s="36">
        <f t="shared" si="83"/>
        <v>0</v>
      </c>
      <c r="L99" s="37">
        <v>0</v>
      </c>
      <c r="M99" s="37">
        <v>0</v>
      </c>
      <c r="N99" s="36">
        <f t="shared" si="84"/>
        <v>0</v>
      </c>
      <c r="O99" s="37">
        <v>0</v>
      </c>
      <c r="P99" s="37">
        <v>0</v>
      </c>
    </row>
    <row r="100" spans="2:16" ht="18" x14ac:dyDescent="0.25">
      <c r="B100" s="41"/>
      <c r="C100" s="42"/>
      <c r="D100" s="44" t="s">
        <v>155</v>
      </c>
      <c r="E100" s="36">
        <f t="shared" si="81"/>
        <v>0</v>
      </c>
      <c r="F100" s="37">
        <v>0</v>
      </c>
      <c r="G100" s="37">
        <v>0</v>
      </c>
      <c r="H100" s="36">
        <f t="shared" si="82"/>
        <v>0</v>
      </c>
      <c r="I100" s="37">
        <v>0</v>
      </c>
      <c r="J100" s="37">
        <v>0</v>
      </c>
      <c r="K100" s="36">
        <f t="shared" si="83"/>
        <v>0</v>
      </c>
      <c r="L100" s="37">
        <v>0</v>
      </c>
      <c r="M100" s="37">
        <v>0</v>
      </c>
      <c r="N100" s="36">
        <f t="shared" si="84"/>
        <v>0</v>
      </c>
      <c r="O100" s="37">
        <v>0</v>
      </c>
      <c r="P100" s="37">
        <v>0</v>
      </c>
    </row>
    <row r="101" spans="2:16" ht="30" x14ac:dyDescent="0.25">
      <c r="B101" s="38"/>
      <c r="C101" s="34" t="s">
        <v>72</v>
      </c>
      <c r="D101" s="39" t="s">
        <v>411</v>
      </c>
      <c r="E101" s="40">
        <f t="shared" si="81"/>
        <v>1800</v>
      </c>
      <c r="F101" s="45">
        <v>1800</v>
      </c>
      <c r="G101" s="45">
        <v>0</v>
      </c>
      <c r="H101" s="40">
        <f t="shared" si="82"/>
        <v>1800</v>
      </c>
      <c r="I101" s="45">
        <v>1800</v>
      </c>
      <c r="J101" s="45">
        <v>0</v>
      </c>
      <c r="K101" s="40">
        <f t="shared" si="83"/>
        <v>2000</v>
      </c>
      <c r="L101" s="45">
        <v>2000</v>
      </c>
      <c r="M101" s="45">
        <v>0</v>
      </c>
      <c r="N101" s="109">
        <f t="shared" si="84"/>
        <v>2000</v>
      </c>
      <c r="O101" s="45">
        <v>2000</v>
      </c>
      <c r="P101" s="45">
        <v>0</v>
      </c>
    </row>
    <row r="102" spans="2:16" x14ac:dyDescent="0.25">
      <c r="B102" s="38"/>
      <c r="C102" s="34" t="s">
        <v>73</v>
      </c>
      <c r="D102" s="39" t="s">
        <v>373</v>
      </c>
      <c r="E102" s="40">
        <f t="shared" si="81"/>
        <v>2871.2</v>
      </c>
      <c r="F102" s="45">
        <v>2871.2</v>
      </c>
      <c r="G102" s="45">
        <v>0</v>
      </c>
      <c r="H102" s="40">
        <f t="shared" si="82"/>
        <v>2871.2</v>
      </c>
      <c r="I102" s="45">
        <v>2871.2</v>
      </c>
      <c r="J102" s="45">
        <v>0</v>
      </c>
      <c r="K102" s="40">
        <f t="shared" si="83"/>
        <v>3000</v>
      </c>
      <c r="L102" s="45">
        <v>3000</v>
      </c>
      <c r="M102" s="45">
        <v>0</v>
      </c>
      <c r="N102" s="109">
        <f t="shared" si="84"/>
        <v>3300</v>
      </c>
      <c r="O102" s="45">
        <v>3300</v>
      </c>
      <c r="P102" s="45">
        <v>0</v>
      </c>
    </row>
    <row r="103" spans="2:16" x14ac:dyDescent="0.25">
      <c r="B103" s="38"/>
      <c r="C103" s="34" t="s">
        <v>74</v>
      </c>
      <c r="D103" s="39" t="s">
        <v>374</v>
      </c>
      <c r="E103" s="40">
        <f t="shared" si="81"/>
        <v>3500</v>
      </c>
      <c r="F103" s="45">
        <v>3500</v>
      </c>
      <c r="G103" s="45">
        <v>0</v>
      </c>
      <c r="H103" s="40">
        <f t="shared" si="82"/>
        <v>3600</v>
      </c>
      <c r="I103" s="45">
        <v>3600</v>
      </c>
      <c r="J103" s="45">
        <v>0</v>
      </c>
      <c r="K103" s="40">
        <f t="shared" si="83"/>
        <v>3700</v>
      </c>
      <c r="L103" s="45">
        <v>3700</v>
      </c>
      <c r="M103" s="45">
        <v>0</v>
      </c>
      <c r="N103" s="109">
        <f t="shared" si="84"/>
        <v>5500</v>
      </c>
      <c r="O103" s="45">
        <v>5500</v>
      </c>
      <c r="P103" s="45">
        <v>0</v>
      </c>
    </row>
    <row r="104" spans="2:16" x14ac:dyDescent="0.25">
      <c r="B104" s="38"/>
      <c r="C104" s="34" t="s">
        <v>75</v>
      </c>
      <c r="D104" s="39" t="s">
        <v>375</v>
      </c>
      <c r="E104" s="40">
        <f t="shared" si="81"/>
        <v>40</v>
      </c>
      <c r="F104" s="45">
        <v>40</v>
      </c>
      <c r="G104" s="45">
        <v>0</v>
      </c>
      <c r="H104" s="40">
        <f t="shared" si="82"/>
        <v>40</v>
      </c>
      <c r="I104" s="45">
        <v>40</v>
      </c>
      <c r="J104" s="45">
        <v>0</v>
      </c>
      <c r="K104" s="40">
        <f t="shared" si="83"/>
        <v>40</v>
      </c>
      <c r="L104" s="45">
        <v>40</v>
      </c>
      <c r="M104" s="45">
        <v>0</v>
      </c>
      <c r="N104" s="109">
        <f t="shared" si="84"/>
        <v>40</v>
      </c>
      <c r="O104" s="45">
        <v>40</v>
      </c>
      <c r="P104" s="45">
        <v>0</v>
      </c>
    </row>
    <row r="105" spans="2:16" x14ac:dyDescent="0.25">
      <c r="B105" s="38"/>
      <c r="C105" s="34" t="s">
        <v>76</v>
      </c>
      <c r="D105" s="39" t="s">
        <v>376</v>
      </c>
      <c r="E105" s="40">
        <f t="shared" si="81"/>
        <v>6658.3</v>
      </c>
      <c r="F105" s="45">
        <v>6658.3</v>
      </c>
      <c r="G105" s="45">
        <v>0</v>
      </c>
      <c r="H105" s="40">
        <f t="shared" si="82"/>
        <v>6658.3</v>
      </c>
      <c r="I105" s="45">
        <v>6658.3</v>
      </c>
      <c r="J105" s="45">
        <v>0</v>
      </c>
      <c r="K105" s="40">
        <f t="shared" si="83"/>
        <v>6859</v>
      </c>
      <c r="L105" s="45">
        <v>6859</v>
      </c>
      <c r="M105" s="45">
        <v>0</v>
      </c>
      <c r="N105" s="109">
        <f t="shared" si="84"/>
        <v>7000</v>
      </c>
      <c r="O105" s="45">
        <v>7000</v>
      </c>
      <c r="P105" s="45">
        <v>0</v>
      </c>
    </row>
    <row r="106" spans="2:16" x14ac:dyDescent="0.25">
      <c r="B106" s="38"/>
      <c r="C106" s="34" t="s">
        <v>77</v>
      </c>
      <c r="D106" s="39" t="s">
        <v>377</v>
      </c>
      <c r="E106" s="40">
        <f t="shared" si="81"/>
        <v>5278.9</v>
      </c>
      <c r="F106" s="45">
        <v>5278.9</v>
      </c>
      <c r="G106" s="45">
        <v>0</v>
      </c>
      <c r="H106" s="40">
        <f t="shared" si="82"/>
        <v>5378.9</v>
      </c>
      <c r="I106" s="45">
        <v>5378.9</v>
      </c>
      <c r="J106" s="45">
        <v>0</v>
      </c>
      <c r="K106" s="40">
        <f t="shared" si="83"/>
        <v>5878</v>
      </c>
      <c r="L106" s="45">
        <v>5878</v>
      </c>
      <c r="M106" s="45">
        <v>0</v>
      </c>
      <c r="N106" s="109">
        <f t="shared" si="84"/>
        <v>6300</v>
      </c>
      <c r="O106" s="45">
        <v>6300</v>
      </c>
      <c r="P106" s="45">
        <v>0</v>
      </c>
    </row>
    <row r="107" spans="2:16" x14ac:dyDescent="0.25">
      <c r="B107" s="38"/>
      <c r="C107" s="34" t="s">
        <v>78</v>
      </c>
      <c r="D107" s="39" t="s">
        <v>378</v>
      </c>
      <c r="E107" s="40">
        <f t="shared" si="81"/>
        <v>48</v>
      </c>
      <c r="F107" s="45">
        <v>48</v>
      </c>
      <c r="G107" s="45">
        <v>0</v>
      </c>
      <c r="H107" s="40">
        <f t="shared" si="82"/>
        <v>48</v>
      </c>
      <c r="I107" s="45">
        <v>48</v>
      </c>
      <c r="J107" s="45">
        <v>0</v>
      </c>
      <c r="K107" s="40">
        <f t="shared" si="83"/>
        <v>48</v>
      </c>
      <c r="L107" s="45">
        <v>48</v>
      </c>
      <c r="M107" s="45">
        <v>0</v>
      </c>
      <c r="N107" s="109">
        <f t="shared" si="84"/>
        <v>48</v>
      </c>
      <c r="O107" s="45">
        <v>48</v>
      </c>
      <c r="P107" s="45">
        <v>0</v>
      </c>
    </row>
    <row r="108" spans="2:16" x14ac:dyDescent="0.25">
      <c r="B108" s="38"/>
      <c r="C108" s="34" t="s">
        <v>79</v>
      </c>
      <c r="D108" s="39" t="s">
        <v>379</v>
      </c>
      <c r="E108" s="40">
        <f t="shared" si="81"/>
        <v>450</v>
      </c>
      <c r="F108" s="45">
        <v>450</v>
      </c>
      <c r="G108" s="45">
        <v>0</v>
      </c>
      <c r="H108" s="40">
        <f t="shared" si="82"/>
        <v>450</v>
      </c>
      <c r="I108" s="45">
        <v>450</v>
      </c>
      <c r="J108" s="45">
        <v>0</v>
      </c>
      <c r="K108" s="40">
        <f t="shared" si="83"/>
        <v>450</v>
      </c>
      <c r="L108" s="45">
        <v>450</v>
      </c>
      <c r="M108" s="45">
        <v>0</v>
      </c>
      <c r="N108" s="109">
        <f t="shared" si="84"/>
        <v>450</v>
      </c>
      <c r="O108" s="45">
        <v>450</v>
      </c>
      <c r="P108" s="45">
        <v>0</v>
      </c>
    </row>
    <row r="109" spans="2:16" x14ac:dyDescent="0.25">
      <c r="B109" s="38"/>
      <c r="C109" s="34" t="s">
        <v>80</v>
      </c>
      <c r="D109" s="39" t="s">
        <v>380</v>
      </c>
      <c r="E109" s="40">
        <f t="shared" si="81"/>
        <v>9585</v>
      </c>
      <c r="F109" s="45">
        <v>9585</v>
      </c>
      <c r="G109" s="45">
        <v>0</v>
      </c>
      <c r="H109" s="40">
        <f t="shared" si="82"/>
        <v>10085</v>
      </c>
      <c r="I109" s="45">
        <v>10085</v>
      </c>
      <c r="J109" s="45">
        <v>0</v>
      </c>
      <c r="K109" s="40">
        <f t="shared" si="83"/>
        <v>10085</v>
      </c>
      <c r="L109" s="45">
        <v>10085</v>
      </c>
      <c r="M109" s="45">
        <v>0</v>
      </c>
      <c r="N109" s="109">
        <f t="shared" si="84"/>
        <v>10500</v>
      </c>
      <c r="O109" s="45">
        <v>10500</v>
      </c>
      <c r="P109" s="45">
        <v>0</v>
      </c>
    </row>
    <row r="110" spans="2:16" ht="30" x14ac:dyDescent="0.25">
      <c r="B110" s="38"/>
      <c r="C110" s="34" t="s">
        <v>81</v>
      </c>
      <c r="D110" s="39" t="s">
        <v>381</v>
      </c>
      <c r="E110" s="40">
        <f t="shared" si="81"/>
        <v>2691.2</v>
      </c>
      <c r="F110" s="45">
        <v>2691.2</v>
      </c>
      <c r="G110" s="45">
        <v>0</v>
      </c>
      <c r="H110" s="40">
        <f t="shared" si="82"/>
        <v>2991.2</v>
      </c>
      <c r="I110" s="45">
        <v>2991.2</v>
      </c>
      <c r="J110" s="45">
        <v>0</v>
      </c>
      <c r="K110" s="40">
        <f t="shared" si="83"/>
        <v>3000</v>
      </c>
      <c r="L110" s="45">
        <v>3000</v>
      </c>
      <c r="M110" s="45">
        <v>0</v>
      </c>
      <c r="N110" s="109">
        <f t="shared" si="84"/>
        <v>3000</v>
      </c>
      <c r="O110" s="45">
        <v>3000</v>
      </c>
      <c r="P110" s="45">
        <v>0</v>
      </c>
    </row>
    <row r="111" spans="2:16" x14ac:dyDescent="0.25">
      <c r="B111" s="38"/>
      <c r="C111" s="34" t="s">
        <v>82</v>
      </c>
      <c r="D111" s="39" t="s">
        <v>382</v>
      </c>
      <c r="E111" s="40">
        <f t="shared" ref="E111:E130" si="100">SUM(F111:G111)</f>
        <v>1683.4</v>
      </c>
      <c r="F111" s="45">
        <v>1683.4</v>
      </c>
      <c r="G111" s="45">
        <v>0</v>
      </c>
      <c r="H111" s="40">
        <f t="shared" ref="H111:H130" si="101">SUM(I111:J111)</f>
        <v>1683.4</v>
      </c>
      <c r="I111" s="45">
        <v>1683.4</v>
      </c>
      <c r="J111" s="45">
        <v>0</v>
      </c>
      <c r="K111" s="40">
        <f t="shared" ref="K111:K130" si="102">SUM(L111:M111)</f>
        <v>1684</v>
      </c>
      <c r="L111" s="45">
        <v>1684</v>
      </c>
      <c r="M111" s="45">
        <v>0</v>
      </c>
      <c r="N111" s="109">
        <f t="shared" ref="N111:N130" si="103">SUM(O111:P111)</f>
        <v>1685</v>
      </c>
      <c r="O111" s="45">
        <v>1685</v>
      </c>
      <c r="P111" s="45">
        <v>0</v>
      </c>
    </row>
    <row r="112" spans="2:16" ht="30" x14ac:dyDescent="0.25">
      <c r="B112" s="38"/>
      <c r="C112" s="34" t="s">
        <v>83</v>
      </c>
      <c r="D112" s="39" t="s">
        <v>383</v>
      </c>
      <c r="E112" s="40">
        <f t="shared" si="100"/>
        <v>2276.5</v>
      </c>
      <c r="F112" s="45">
        <v>2276.5</v>
      </c>
      <c r="G112" s="45">
        <v>0</v>
      </c>
      <c r="H112" s="40">
        <f t="shared" si="101"/>
        <v>2648.7</v>
      </c>
      <c r="I112" s="45">
        <v>2648.7</v>
      </c>
      <c r="J112" s="45">
        <v>0</v>
      </c>
      <c r="K112" s="40">
        <f t="shared" si="102"/>
        <v>2710</v>
      </c>
      <c r="L112" s="45">
        <v>2710</v>
      </c>
      <c r="M112" s="45">
        <v>0</v>
      </c>
      <c r="N112" s="109">
        <f t="shared" si="103"/>
        <v>2900</v>
      </c>
      <c r="O112" s="45">
        <v>2900</v>
      </c>
      <c r="P112" s="45">
        <v>0</v>
      </c>
    </row>
    <row r="113" spans="1:16" ht="30" x14ac:dyDescent="0.25">
      <c r="B113" s="38"/>
      <c r="C113" s="34" t="s">
        <v>84</v>
      </c>
      <c r="D113" s="39" t="s">
        <v>384</v>
      </c>
      <c r="E113" s="40">
        <f t="shared" si="100"/>
        <v>252</v>
      </c>
      <c r="F113" s="45">
        <v>252</v>
      </c>
      <c r="G113" s="45">
        <v>0</v>
      </c>
      <c r="H113" s="40">
        <f t="shared" si="101"/>
        <v>252</v>
      </c>
      <c r="I113" s="45">
        <v>252</v>
      </c>
      <c r="J113" s="45">
        <v>0</v>
      </c>
      <c r="K113" s="40">
        <f t="shared" si="102"/>
        <v>552</v>
      </c>
      <c r="L113" s="45">
        <v>552</v>
      </c>
      <c r="M113" s="45">
        <v>0</v>
      </c>
      <c r="N113" s="109">
        <f t="shared" si="103"/>
        <v>552</v>
      </c>
      <c r="O113" s="45">
        <v>552</v>
      </c>
      <c r="P113" s="45">
        <v>0</v>
      </c>
    </row>
    <row r="114" spans="1:16" ht="45" x14ac:dyDescent="0.25">
      <c r="B114" s="38"/>
      <c r="C114" s="34" t="s">
        <v>85</v>
      </c>
      <c r="D114" s="39" t="s">
        <v>385</v>
      </c>
      <c r="E114" s="40">
        <f t="shared" si="100"/>
        <v>255.5</v>
      </c>
      <c r="F114" s="45">
        <v>255.5</v>
      </c>
      <c r="G114" s="45">
        <v>0</v>
      </c>
      <c r="H114" s="40">
        <f t="shared" si="101"/>
        <v>383.3</v>
      </c>
      <c r="I114" s="45">
        <v>383.3</v>
      </c>
      <c r="J114" s="45">
        <v>0</v>
      </c>
      <c r="K114" s="40">
        <f t="shared" si="102"/>
        <v>384</v>
      </c>
      <c r="L114" s="45">
        <v>384</v>
      </c>
      <c r="M114" s="45">
        <v>0</v>
      </c>
      <c r="N114" s="109">
        <f t="shared" si="103"/>
        <v>385</v>
      </c>
      <c r="O114" s="45">
        <v>385</v>
      </c>
      <c r="P114" s="45">
        <v>0</v>
      </c>
    </row>
    <row r="115" spans="1:16" ht="36" x14ac:dyDescent="0.25">
      <c r="B115" s="30" t="s">
        <v>479</v>
      </c>
      <c r="C115" s="31"/>
      <c r="D115" s="53" t="s">
        <v>150</v>
      </c>
      <c r="E115" s="32">
        <f t="shared" si="100"/>
        <v>46500</v>
      </c>
      <c r="F115" s="33">
        <v>46500</v>
      </c>
      <c r="G115" s="33">
        <v>0</v>
      </c>
      <c r="H115" s="32">
        <f t="shared" si="101"/>
        <v>47500</v>
      </c>
      <c r="I115" s="33">
        <v>47500</v>
      </c>
      <c r="J115" s="33">
        <v>0</v>
      </c>
      <c r="K115" s="32">
        <f t="shared" si="102"/>
        <v>47500</v>
      </c>
      <c r="L115" s="33">
        <v>47500</v>
      </c>
      <c r="M115" s="33">
        <v>0</v>
      </c>
      <c r="N115" s="32">
        <f t="shared" si="103"/>
        <v>47500</v>
      </c>
      <c r="O115" s="33">
        <v>47500</v>
      </c>
      <c r="P115" s="33">
        <v>0</v>
      </c>
    </row>
    <row r="116" spans="1:16" ht="18" x14ac:dyDescent="0.25">
      <c r="B116" s="41"/>
      <c r="C116" s="42"/>
      <c r="D116" s="43" t="s">
        <v>151</v>
      </c>
      <c r="E116" s="36">
        <f t="shared" si="100"/>
        <v>0</v>
      </c>
      <c r="F116" s="36">
        <f t="shared" ref="F116:G116" si="104">SUM(F117:F118)</f>
        <v>0</v>
      </c>
      <c r="G116" s="36">
        <f t="shared" si="104"/>
        <v>0</v>
      </c>
      <c r="H116" s="36">
        <f t="shared" si="101"/>
        <v>0</v>
      </c>
      <c r="I116" s="36">
        <f t="shared" ref="I116:J116" si="105">SUM(I117:I118)</f>
        <v>0</v>
      </c>
      <c r="J116" s="36">
        <f t="shared" si="105"/>
        <v>0</v>
      </c>
      <c r="K116" s="36">
        <f t="shared" si="102"/>
        <v>0</v>
      </c>
      <c r="L116" s="36">
        <f t="shared" ref="L116:M116" si="106">SUM(L117:L118)</f>
        <v>0</v>
      </c>
      <c r="M116" s="36">
        <f t="shared" si="106"/>
        <v>0</v>
      </c>
      <c r="N116" s="36">
        <f t="shared" si="103"/>
        <v>0</v>
      </c>
      <c r="O116" s="36">
        <f t="shared" ref="O116:P116" si="107">SUM(O117:O118)</f>
        <v>0</v>
      </c>
      <c r="P116" s="36">
        <f t="shared" si="107"/>
        <v>0</v>
      </c>
    </row>
    <row r="117" spans="1:16" ht="18" x14ac:dyDescent="0.25">
      <c r="B117" s="41"/>
      <c r="C117" s="42"/>
      <c r="D117" s="44" t="s">
        <v>335</v>
      </c>
      <c r="E117" s="36">
        <f t="shared" si="100"/>
        <v>0</v>
      </c>
      <c r="F117" s="37">
        <v>0</v>
      </c>
      <c r="G117" s="37">
        <v>0</v>
      </c>
      <c r="H117" s="36">
        <f t="shared" si="101"/>
        <v>0</v>
      </c>
      <c r="I117" s="37">
        <v>0</v>
      </c>
      <c r="J117" s="37">
        <v>0</v>
      </c>
      <c r="K117" s="36">
        <f t="shared" si="102"/>
        <v>0</v>
      </c>
      <c r="L117" s="37">
        <v>0</v>
      </c>
      <c r="M117" s="37">
        <v>0</v>
      </c>
      <c r="N117" s="36">
        <f t="shared" si="103"/>
        <v>0</v>
      </c>
      <c r="O117" s="37">
        <v>0</v>
      </c>
      <c r="P117" s="37">
        <v>0</v>
      </c>
    </row>
    <row r="118" spans="1:16" ht="18" x14ac:dyDescent="0.25">
      <c r="B118" s="41"/>
      <c r="C118" s="42"/>
      <c r="D118" s="44" t="s">
        <v>155</v>
      </c>
      <c r="E118" s="36">
        <f t="shared" si="100"/>
        <v>0</v>
      </c>
      <c r="F118" s="37">
        <v>0</v>
      </c>
      <c r="G118" s="37">
        <v>0</v>
      </c>
      <c r="H118" s="36">
        <f t="shared" si="101"/>
        <v>0</v>
      </c>
      <c r="I118" s="37">
        <v>0</v>
      </c>
      <c r="J118" s="37">
        <v>0</v>
      </c>
      <c r="K118" s="36">
        <f t="shared" si="102"/>
        <v>0</v>
      </c>
      <c r="L118" s="37">
        <v>0</v>
      </c>
      <c r="M118" s="37">
        <v>0</v>
      </c>
      <c r="N118" s="36">
        <f t="shared" si="103"/>
        <v>0</v>
      </c>
      <c r="O118" s="37">
        <v>0</v>
      </c>
      <c r="P118" s="37">
        <v>0</v>
      </c>
    </row>
    <row r="119" spans="1:16" ht="54" x14ac:dyDescent="0.25">
      <c r="B119" s="30" t="s">
        <v>472</v>
      </c>
      <c r="C119" s="31"/>
      <c r="D119" s="53" t="s">
        <v>339</v>
      </c>
      <c r="E119" s="32">
        <f t="shared" si="100"/>
        <v>7200</v>
      </c>
      <c r="F119" s="33">
        <v>7200</v>
      </c>
      <c r="G119" s="33">
        <v>0</v>
      </c>
      <c r="H119" s="32">
        <f t="shared" si="101"/>
        <v>7200</v>
      </c>
      <c r="I119" s="33">
        <v>7200</v>
      </c>
      <c r="J119" s="33">
        <v>0</v>
      </c>
      <c r="K119" s="32">
        <f t="shared" si="102"/>
        <v>7200</v>
      </c>
      <c r="L119" s="33">
        <v>7200</v>
      </c>
      <c r="M119" s="33">
        <v>0</v>
      </c>
      <c r="N119" s="32">
        <f t="shared" si="103"/>
        <v>7200</v>
      </c>
      <c r="O119" s="33">
        <v>7200</v>
      </c>
      <c r="P119" s="33">
        <v>0</v>
      </c>
    </row>
    <row r="120" spans="1:16" ht="18" x14ac:dyDescent="0.25">
      <c r="B120" s="46"/>
      <c r="C120" s="47"/>
      <c r="D120" s="48" t="s">
        <v>151</v>
      </c>
      <c r="E120" s="49">
        <f t="shared" si="100"/>
        <v>554</v>
      </c>
      <c r="F120" s="49">
        <f t="shared" ref="F120:G120" si="108">SUM(F121:F122)</f>
        <v>554</v>
      </c>
      <c r="G120" s="49">
        <f t="shared" si="108"/>
        <v>0</v>
      </c>
      <c r="H120" s="49">
        <f t="shared" si="101"/>
        <v>554</v>
      </c>
      <c r="I120" s="49">
        <f t="shared" ref="I120:J120" si="109">SUM(I121:I122)</f>
        <v>554</v>
      </c>
      <c r="J120" s="49">
        <f t="shared" si="109"/>
        <v>0</v>
      </c>
      <c r="K120" s="49">
        <f t="shared" si="102"/>
        <v>554</v>
      </c>
      <c r="L120" s="49">
        <f t="shared" ref="L120:M120" si="110">SUM(L121:L122)</f>
        <v>554</v>
      </c>
      <c r="M120" s="49">
        <f t="shared" si="110"/>
        <v>0</v>
      </c>
      <c r="N120" s="49">
        <f t="shared" si="103"/>
        <v>554</v>
      </c>
      <c r="O120" s="49">
        <f t="shared" ref="O120:P120" si="111">SUM(O121:O122)</f>
        <v>554</v>
      </c>
      <c r="P120" s="49">
        <f t="shared" si="111"/>
        <v>0</v>
      </c>
    </row>
    <row r="121" spans="1:16" ht="18" x14ac:dyDescent="0.25">
      <c r="B121" s="46"/>
      <c r="C121" s="47"/>
      <c r="D121" s="50" t="s">
        <v>335</v>
      </c>
      <c r="E121" s="49">
        <f t="shared" si="100"/>
        <v>0</v>
      </c>
      <c r="F121" s="51">
        <v>0</v>
      </c>
      <c r="G121" s="51">
        <v>0</v>
      </c>
      <c r="H121" s="49">
        <f t="shared" si="101"/>
        <v>0</v>
      </c>
      <c r="I121" s="51">
        <v>0</v>
      </c>
      <c r="J121" s="51">
        <v>0</v>
      </c>
      <c r="K121" s="49">
        <f t="shared" si="102"/>
        <v>0</v>
      </c>
      <c r="L121" s="51">
        <v>0</v>
      </c>
      <c r="M121" s="51">
        <v>0</v>
      </c>
      <c r="N121" s="49">
        <f t="shared" si="103"/>
        <v>0</v>
      </c>
      <c r="O121" s="51">
        <v>0</v>
      </c>
      <c r="P121" s="51">
        <v>0</v>
      </c>
    </row>
    <row r="122" spans="1:16" ht="18" x14ac:dyDescent="0.25">
      <c r="B122" s="46"/>
      <c r="C122" s="47"/>
      <c r="D122" s="50" t="s">
        <v>155</v>
      </c>
      <c r="E122" s="49">
        <f t="shared" si="100"/>
        <v>554</v>
      </c>
      <c r="F122" s="51">
        <v>554</v>
      </c>
      <c r="G122" s="51">
        <v>0</v>
      </c>
      <c r="H122" s="49">
        <f t="shared" si="101"/>
        <v>554</v>
      </c>
      <c r="I122" s="51">
        <v>554</v>
      </c>
      <c r="J122" s="51">
        <v>0</v>
      </c>
      <c r="K122" s="49">
        <f t="shared" si="102"/>
        <v>554</v>
      </c>
      <c r="L122" s="51">
        <v>554</v>
      </c>
      <c r="M122" s="51">
        <v>0</v>
      </c>
      <c r="N122" s="49">
        <f t="shared" si="103"/>
        <v>554</v>
      </c>
      <c r="O122" s="37">
        <v>554</v>
      </c>
      <c r="P122" s="51">
        <v>0</v>
      </c>
    </row>
    <row r="123" spans="1:16" ht="40.5" x14ac:dyDescent="0.25">
      <c r="B123" s="16" t="s">
        <v>480</v>
      </c>
      <c r="C123" s="17"/>
      <c r="D123" s="18" t="s">
        <v>87</v>
      </c>
      <c r="E123" s="19">
        <f t="shared" si="100"/>
        <v>1110028</v>
      </c>
      <c r="F123" s="19">
        <f t="shared" ref="F123:G126" si="112">F127+F131+F245+F334</f>
        <v>1110028</v>
      </c>
      <c r="G123" s="19">
        <f t="shared" si="112"/>
        <v>0</v>
      </c>
      <c r="H123" s="19">
        <f t="shared" si="101"/>
        <v>1137729</v>
      </c>
      <c r="I123" s="19">
        <f t="shared" ref="I123:J126" si="113">I127+I131+I245+I334</f>
        <v>1137729</v>
      </c>
      <c r="J123" s="19">
        <f t="shared" si="113"/>
        <v>0</v>
      </c>
      <c r="K123" s="19">
        <f t="shared" si="102"/>
        <v>1145338</v>
      </c>
      <c r="L123" s="19">
        <f t="shared" ref="L123:M126" si="114">L127+L131+L245+L334</f>
        <v>1145338</v>
      </c>
      <c r="M123" s="19">
        <f t="shared" si="114"/>
        <v>0</v>
      </c>
      <c r="N123" s="19">
        <f t="shared" si="103"/>
        <v>1166745</v>
      </c>
      <c r="O123" s="19">
        <f t="shared" ref="O123:P126" si="115">O127+O131+O245+O334</f>
        <v>1166745</v>
      </c>
      <c r="P123" s="19">
        <f t="shared" si="115"/>
        <v>0</v>
      </c>
    </row>
    <row r="124" spans="1:16" s="5" customFormat="1" ht="20.25" x14ac:dyDescent="0.25">
      <c r="A124" s="13"/>
      <c r="B124" s="25"/>
      <c r="C124" s="26"/>
      <c r="D124" s="22" t="s">
        <v>151</v>
      </c>
      <c r="E124" s="52">
        <f t="shared" si="100"/>
        <v>3956</v>
      </c>
      <c r="F124" s="52">
        <f t="shared" si="112"/>
        <v>3956</v>
      </c>
      <c r="G124" s="52">
        <f t="shared" si="112"/>
        <v>0</v>
      </c>
      <c r="H124" s="52">
        <f t="shared" si="101"/>
        <v>3956</v>
      </c>
      <c r="I124" s="52">
        <f t="shared" si="113"/>
        <v>3956</v>
      </c>
      <c r="J124" s="52">
        <f t="shared" si="113"/>
        <v>0</v>
      </c>
      <c r="K124" s="52">
        <f t="shared" si="102"/>
        <v>3956</v>
      </c>
      <c r="L124" s="52">
        <f t="shared" si="114"/>
        <v>3956</v>
      </c>
      <c r="M124" s="52">
        <f t="shared" si="114"/>
        <v>0</v>
      </c>
      <c r="N124" s="52">
        <f t="shared" si="103"/>
        <v>3956</v>
      </c>
      <c r="O124" s="52">
        <f t="shared" si="115"/>
        <v>3956</v>
      </c>
      <c r="P124" s="52">
        <f t="shared" si="115"/>
        <v>0</v>
      </c>
    </row>
    <row r="125" spans="1:16" s="5" customFormat="1" ht="20.25" x14ac:dyDescent="0.25">
      <c r="A125" s="13"/>
      <c r="B125" s="25"/>
      <c r="C125" s="26"/>
      <c r="D125" s="22" t="s">
        <v>152</v>
      </c>
      <c r="E125" s="27">
        <f t="shared" si="100"/>
        <v>0</v>
      </c>
      <c r="F125" s="29">
        <f t="shared" si="112"/>
        <v>0</v>
      </c>
      <c r="G125" s="29">
        <f t="shared" si="112"/>
        <v>0</v>
      </c>
      <c r="H125" s="27">
        <f t="shared" si="101"/>
        <v>0</v>
      </c>
      <c r="I125" s="29">
        <f t="shared" si="113"/>
        <v>0</v>
      </c>
      <c r="J125" s="29">
        <f t="shared" si="113"/>
        <v>0</v>
      </c>
      <c r="K125" s="27">
        <f t="shared" si="102"/>
        <v>0</v>
      </c>
      <c r="L125" s="29">
        <f t="shared" si="114"/>
        <v>0</v>
      </c>
      <c r="M125" s="29">
        <f t="shared" si="114"/>
        <v>0</v>
      </c>
      <c r="N125" s="27">
        <f t="shared" si="103"/>
        <v>0</v>
      </c>
      <c r="O125" s="29">
        <f t="shared" si="115"/>
        <v>0</v>
      </c>
      <c r="P125" s="29">
        <f t="shared" si="115"/>
        <v>0</v>
      </c>
    </row>
    <row r="126" spans="1:16" s="5" customFormat="1" ht="20.25" x14ac:dyDescent="0.25">
      <c r="A126" s="13"/>
      <c r="B126" s="25"/>
      <c r="C126" s="26"/>
      <c r="D126" s="22" t="s">
        <v>153</v>
      </c>
      <c r="E126" s="27">
        <f t="shared" si="100"/>
        <v>3956</v>
      </c>
      <c r="F126" s="29">
        <f t="shared" si="112"/>
        <v>3956</v>
      </c>
      <c r="G126" s="29">
        <f t="shared" si="112"/>
        <v>0</v>
      </c>
      <c r="H126" s="27">
        <f t="shared" si="101"/>
        <v>3956</v>
      </c>
      <c r="I126" s="29">
        <f t="shared" si="113"/>
        <v>3956</v>
      </c>
      <c r="J126" s="29">
        <f t="shared" si="113"/>
        <v>0</v>
      </c>
      <c r="K126" s="27">
        <f t="shared" si="102"/>
        <v>3956</v>
      </c>
      <c r="L126" s="29">
        <f t="shared" si="114"/>
        <v>3956</v>
      </c>
      <c r="M126" s="29">
        <f t="shared" si="114"/>
        <v>0</v>
      </c>
      <c r="N126" s="27">
        <f t="shared" si="103"/>
        <v>3956</v>
      </c>
      <c r="O126" s="29">
        <f t="shared" si="115"/>
        <v>3956</v>
      </c>
      <c r="P126" s="29">
        <f t="shared" si="115"/>
        <v>0</v>
      </c>
    </row>
    <row r="127" spans="1:16" ht="36" x14ac:dyDescent="0.25">
      <c r="B127" s="30" t="s">
        <v>481</v>
      </c>
      <c r="C127" s="31"/>
      <c r="D127" s="53" t="s">
        <v>89</v>
      </c>
      <c r="E127" s="32">
        <f t="shared" si="100"/>
        <v>780000</v>
      </c>
      <c r="F127" s="33">
        <v>780000</v>
      </c>
      <c r="G127" s="33">
        <v>0</v>
      </c>
      <c r="H127" s="32">
        <f t="shared" si="101"/>
        <v>780000</v>
      </c>
      <c r="I127" s="33">
        <v>780000</v>
      </c>
      <c r="J127" s="33">
        <v>0</v>
      </c>
      <c r="K127" s="32">
        <f t="shared" si="102"/>
        <v>780000</v>
      </c>
      <c r="L127" s="33">
        <v>780000</v>
      </c>
      <c r="M127" s="33">
        <v>0</v>
      </c>
      <c r="N127" s="32">
        <f t="shared" si="103"/>
        <v>780000</v>
      </c>
      <c r="O127" s="33">
        <v>780000</v>
      </c>
      <c r="P127" s="33">
        <v>0</v>
      </c>
    </row>
    <row r="128" spans="1:16" ht="18" x14ac:dyDescent="0.25">
      <c r="B128" s="41"/>
      <c r="C128" s="42"/>
      <c r="D128" s="43" t="s">
        <v>151</v>
      </c>
      <c r="E128" s="36">
        <f t="shared" si="100"/>
        <v>320</v>
      </c>
      <c r="F128" s="36">
        <f t="shared" ref="F128:G128" si="116">SUM(F129:F130)</f>
        <v>320</v>
      </c>
      <c r="G128" s="36">
        <f t="shared" si="116"/>
        <v>0</v>
      </c>
      <c r="H128" s="36">
        <f t="shared" si="101"/>
        <v>320</v>
      </c>
      <c r="I128" s="36">
        <f t="shared" ref="I128:J128" si="117">SUM(I129:I130)</f>
        <v>320</v>
      </c>
      <c r="J128" s="36">
        <f t="shared" si="117"/>
        <v>0</v>
      </c>
      <c r="K128" s="36">
        <f t="shared" si="102"/>
        <v>320</v>
      </c>
      <c r="L128" s="36">
        <f t="shared" ref="L128:M128" si="118">SUM(L129:L130)</f>
        <v>320</v>
      </c>
      <c r="M128" s="36">
        <f t="shared" si="118"/>
        <v>0</v>
      </c>
      <c r="N128" s="36">
        <f t="shared" si="103"/>
        <v>320</v>
      </c>
      <c r="O128" s="36">
        <f t="shared" ref="O128:P128" si="119">SUM(O129:O130)</f>
        <v>320</v>
      </c>
      <c r="P128" s="36">
        <f t="shared" si="119"/>
        <v>0</v>
      </c>
    </row>
    <row r="129" spans="2:16" ht="18" x14ac:dyDescent="0.25">
      <c r="B129" s="41"/>
      <c r="C129" s="42"/>
      <c r="D129" s="44" t="s">
        <v>335</v>
      </c>
      <c r="E129" s="36">
        <f t="shared" si="100"/>
        <v>0</v>
      </c>
      <c r="F129" s="37">
        <v>0</v>
      </c>
      <c r="G129" s="37">
        <v>0</v>
      </c>
      <c r="H129" s="36">
        <f t="shared" si="101"/>
        <v>0</v>
      </c>
      <c r="I129" s="37">
        <v>0</v>
      </c>
      <c r="J129" s="37">
        <v>0</v>
      </c>
      <c r="K129" s="36">
        <f t="shared" si="102"/>
        <v>0</v>
      </c>
      <c r="L129" s="37">
        <v>0</v>
      </c>
      <c r="M129" s="37">
        <v>0</v>
      </c>
      <c r="N129" s="36">
        <f t="shared" si="103"/>
        <v>0</v>
      </c>
      <c r="O129" s="37">
        <v>0</v>
      </c>
      <c r="P129" s="37">
        <v>0</v>
      </c>
    </row>
    <row r="130" spans="2:16" ht="18" x14ac:dyDescent="0.25">
      <c r="B130" s="41"/>
      <c r="C130" s="42"/>
      <c r="D130" s="44" t="s">
        <v>155</v>
      </c>
      <c r="E130" s="36">
        <f t="shared" si="100"/>
        <v>320</v>
      </c>
      <c r="F130" s="37">
        <v>320</v>
      </c>
      <c r="G130" s="37">
        <v>0</v>
      </c>
      <c r="H130" s="36">
        <f t="shared" si="101"/>
        <v>320</v>
      </c>
      <c r="I130" s="37">
        <v>320</v>
      </c>
      <c r="J130" s="37">
        <v>0</v>
      </c>
      <c r="K130" s="36">
        <f t="shared" si="102"/>
        <v>320</v>
      </c>
      <c r="L130" s="37">
        <v>320</v>
      </c>
      <c r="M130" s="37">
        <v>0</v>
      </c>
      <c r="N130" s="36">
        <f t="shared" si="103"/>
        <v>320</v>
      </c>
      <c r="O130" s="37">
        <v>320</v>
      </c>
      <c r="P130" s="37">
        <v>0</v>
      </c>
    </row>
    <row r="131" spans="2:16" ht="17.25" x14ac:dyDescent="0.25">
      <c r="B131" s="54" t="s">
        <v>482</v>
      </c>
      <c r="C131" s="55"/>
      <c r="D131" s="56" t="s">
        <v>31</v>
      </c>
      <c r="E131" s="57">
        <f t="shared" ref="E131:P131" si="120">E135+E146+E157+E166+E176+E182+E194+E203+E213+E224+E237</f>
        <v>114932</v>
      </c>
      <c r="F131" s="58">
        <f t="shared" si="120"/>
        <v>114932</v>
      </c>
      <c r="G131" s="58">
        <f t="shared" si="120"/>
        <v>0</v>
      </c>
      <c r="H131" s="57">
        <f t="shared" si="120"/>
        <v>127510</v>
      </c>
      <c r="I131" s="58">
        <f t="shared" si="120"/>
        <v>127510</v>
      </c>
      <c r="J131" s="58">
        <f t="shared" si="120"/>
        <v>0</v>
      </c>
      <c r="K131" s="57">
        <f t="shared" si="120"/>
        <v>128032</v>
      </c>
      <c r="L131" s="58">
        <f t="shared" si="120"/>
        <v>128032</v>
      </c>
      <c r="M131" s="58">
        <f t="shared" si="120"/>
        <v>0</v>
      </c>
      <c r="N131" s="57">
        <f t="shared" si="120"/>
        <v>136785</v>
      </c>
      <c r="O131" s="58">
        <f t="shared" si="120"/>
        <v>136785</v>
      </c>
      <c r="P131" s="58">
        <f t="shared" si="120"/>
        <v>0</v>
      </c>
    </row>
    <row r="132" spans="2:16" ht="18" x14ac:dyDescent="0.25">
      <c r="B132" s="41"/>
      <c r="C132" s="42"/>
      <c r="D132" s="43" t="s">
        <v>151</v>
      </c>
      <c r="E132" s="36">
        <f t="shared" ref="E132:P132" si="121">E136+E147+E158+E167+E177+E183+E195+E204+E214+E225+E238</f>
        <v>131</v>
      </c>
      <c r="F132" s="36">
        <f t="shared" si="121"/>
        <v>131</v>
      </c>
      <c r="G132" s="36">
        <f t="shared" si="121"/>
        <v>0</v>
      </c>
      <c r="H132" s="36">
        <f t="shared" si="121"/>
        <v>131</v>
      </c>
      <c r="I132" s="36">
        <f t="shared" si="121"/>
        <v>131</v>
      </c>
      <c r="J132" s="36">
        <f t="shared" si="121"/>
        <v>0</v>
      </c>
      <c r="K132" s="36">
        <f t="shared" si="121"/>
        <v>131</v>
      </c>
      <c r="L132" s="36">
        <f t="shared" si="121"/>
        <v>131</v>
      </c>
      <c r="M132" s="36">
        <f t="shared" si="121"/>
        <v>0</v>
      </c>
      <c r="N132" s="36">
        <f t="shared" si="121"/>
        <v>131</v>
      </c>
      <c r="O132" s="36">
        <f t="shared" si="121"/>
        <v>131</v>
      </c>
      <c r="P132" s="36">
        <f t="shared" si="121"/>
        <v>0</v>
      </c>
    </row>
    <row r="133" spans="2:16" ht="18" x14ac:dyDescent="0.25">
      <c r="B133" s="41"/>
      <c r="C133" s="42"/>
      <c r="D133" s="44" t="s">
        <v>335</v>
      </c>
      <c r="E133" s="36">
        <f t="shared" ref="E133:P133" si="122">E137+E148+E159+E168+E178+E184+E196+E205+E215+E226+E239</f>
        <v>0</v>
      </c>
      <c r="F133" s="37">
        <f t="shared" si="122"/>
        <v>0</v>
      </c>
      <c r="G133" s="37">
        <f t="shared" si="122"/>
        <v>0</v>
      </c>
      <c r="H133" s="36">
        <f t="shared" si="122"/>
        <v>0</v>
      </c>
      <c r="I133" s="37">
        <f t="shared" si="122"/>
        <v>0</v>
      </c>
      <c r="J133" s="37">
        <f t="shared" si="122"/>
        <v>0</v>
      </c>
      <c r="K133" s="36">
        <f t="shared" si="122"/>
        <v>0</v>
      </c>
      <c r="L133" s="37">
        <f t="shared" si="122"/>
        <v>0</v>
      </c>
      <c r="M133" s="37">
        <f t="shared" si="122"/>
        <v>0</v>
      </c>
      <c r="N133" s="36">
        <f t="shared" si="122"/>
        <v>0</v>
      </c>
      <c r="O133" s="37">
        <f t="shared" si="122"/>
        <v>0</v>
      </c>
      <c r="P133" s="37">
        <f t="shared" si="122"/>
        <v>0</v>
      </c>
    </row>
    <row r="134" spans="2:16" ht="18" x14ac:dyDescent="0.25">
      <c r="B134" s="41"/>
      <c r="C134" s="42"/>
      <c r="D134" s="44" t="s">
        <v>155</v>
      </c>
      <c r="E134" s="61">
        <f t="shared" ref="E134:P134" si="123">E138+E149+E160+E169+E179+E185+E197+E206+E216+E227+E240</f>
        <v>131</v>
      </c>
      <c r="F134" s="59">
        <f t="shared" si="123"/>
        <v>131</v>
      </c>
      <c r="G134" s="59">
        <f t="shared" si="123"/>
        <v>0</v>
      </c>
      <c r="H134" s="61">
        <f t="shared" si="123"/>
        <v>131</v>
      </c>
      <c r="I134" s="59">
        <f t="shared" si="123"/>
        <v>131</v>
      </c>
      <c r="J134" s="59">
        <f t="shared" si="123"/>
        <v>0</v>
      </c>
      <c r="K134" s="61">
        <f t="shared" si="123"/>
        <v>131</v>
      </c>
      <c r="L134" s="59">
        <f t="shared" si="123"/>
        <v>131</v>
      </c>
      <c r="M134" s="59">
        <f t="shared" si="123"/>
        <v>0</v>
      </c>
      <c r="N134" s="61">
        <f t="shared" si="123"/>
        <v>131</v>
      </c>
      <c r="O134" s="59">
        <f t="shared" si="123"/>
        <v>131</v>
      </c>
      <c r="P134" s="59">
        <f t="shared" si="123"/>
        <v>0</v>
      </c>
    </row>
    <row r="135" spans="2:16" ht="36" x14ac:dyDescent="0.25">
      <c r="B135" s="30" t="s">
        <v>483</v>
      </c>
      <c r="C135" s="31"/>
      <c r="D135" s="53" t="s">
        <v>92</v>
      </c>
      <c r="E135" s="32">
        <f t="shared" ref="E135:E167" si="124">SUM(F135:G135)</f>
        <v>1800</v>
      </c>
      <c r="F135" s="33">
        <f>F139+F140+F141+F142+F143+F144+F145</f>
        <v>1800</v>
      </c>
      <c r="G135" s="33">
        <f t="shared" ref="G135:J135" si="125">SUM(G139:G143)</f>
        <v>0</v>
      </c>
      <c r="H135" s="32">
        <f t="shared" ref="H135:H167" si="126">SUM(I135:J135)</f>
        <v>2000</v>
      </c>
      <c r="I135" s="33">
        <f>I139+I140+I141+I142+I143+I144+I145</f>
        <v>2000</v>
      </c>
      <c r="J135" s="33">
        <f t="shared" si="125"/>
        <v>0</v>
      </c>
      <c r="K135" s="32">
        <f t="shared" ref="K135:K167" si="127">SUM(L135:M135)</f>
        <v>2000</v>
      </c>
      <c r="L135" s="33">
        <f>L139+L140+L141+L142+L143+L144+L145</f>
        <v>2000</v>
      </c>
      <c r="M135" s="33">
        <f t="shared" ref="M135" si="128">SUM(M139:M143)</f>
        <v>0</v>
      </c>
      <c r="N135" s="32">
        <f t="shared" ref="N135:N167" si="129">SUM(O135:P135)</f>
        <v>2396</v>
      </c>
      <c r="O135" s="33">
        <f>O139+O140+O141+O142+O143+O144+O145</f>
        <v>2396</v>
      </c>
      <c r="P135" s="33">
        <f t="shared" ref="P135" si="130">SUM(P139:P143)</f>
        <v>0</v>
      </c>
    </row>
    <row r="136" spans="2:16" ht="18" x14ac:dyDescent="0.25">
      <c r="B136" s="41"/>
      <c r="C136" s="42"/>
      <c r="D136" s="43" t="s">
        <v>151</v>
      </c>
      <c r="E136" s="36">
        <f t="shared" si="124"/>
        <v>12</v>
      </c>
      <c r="F136" s="36">
        <f t="shared" ref="F136:G136" si="131">SUM(F137:F138)</f>
        <v>12</v>
      </c>
      <c r="G136" s="36">
        <f t="shared" si="131"/>
        <v>0</v>
      </c>
      <c r="H136" s="36">
        <f t="shared" si="126"/>
        <v>12</v>
      </c>
      <c r="I136" s="36">
        <f t="shared" ref="I136:J136" si="132">SUM(I137:I138)</f>
        <v>12</v>
      </c>
      <c r="J136" s="36">
        <f t="shared" si="132"/>
        <v>0</v>
      </c>
      <c r="K136" s="36">
        <f t="shared" si="127"/>
        <v>12</v>
      </c>
      <c r="L136" s="36">
        <f t="shared" ref="L136:M136" si="133">SUM(L137:L138)</f>
        <v>12</v>
      </c>
      <c r="M136" s="36">
        <f t="shared" si="133"/>
        <v>0</v>
      </c>
      <c r="N136" s="36">
        <f t="shared" si="129"/>
        <v>12</v>
      </c>
      <c r="O136" s="36">
        <f t="shared" ref="O136:P136" si="134">SUM(O137:O138)</f>
        <v>12</v>
      </c>
      <c r="P136" s="36">
        <f t="shared" si="134"/>
        <v>0</v>
      </c>
    </row>
    <row r="137" spans="2:16" ht="18" x14ac:dyDescent="0.25">
      <c r="B137" s="41"/>
      <c r="C137" s="42"/>
      <c r="D137" s="44" t="s">
        <v>335</v>
      </c>
      <c r="E137" s="36">
        <f t="shared" si="124"/>
        <v>0</v>
      </c>
      <c r="F137" s="37">
        <v>0</v>
      </c>
      <c r="G137" s="37">
        <v>0</v>
      </c>
      <c r="H137" s="36">
        <f t="shared" si="126"/>
        <v>0</v>
      </c>
      <c r="I137" s="37">
        <v>0</v>
      </c>
      <c r="J137" s="37">
        <v>0</v>
      </c>
      <c r="K137" s="36">
        <f t="shared" si="127"/>
        <v>0</v>
      </c>
      <c r="L137" s="37">
        <v>0</v>
      </c>
      <c r="M137" s="37">
        <v>0</v>
      </c>
      <c r="N137" s="36">
        <f t="shared" si="129"/>
        <v>0</v>
      </c>
      <c r="O137" s="37">
        <v>0</v>
      </c>
      <c r="P137" s="37">
        <v>0</v>
      </c>
    </row>
    <row r="138" spans="2:16" ht="18" x14ac:dyDescent="0.25">
      <c r="B138" s="41"/>
      <c r="C138" s="42"/>
      <c r="D138" s="44" t="s">
        <v>155</v>
      </c>
      <c r="E138" s="36">
        <f t="shared" si="124"/>
        <v>12</v>
      </c>
      <c r="F138" s="37">
        <v>12</v>
      </c>
      <c r="G138" s="37">
        <v>0</v>
      </c>
      <c r="H138" s="36">
        <f t="shared" si="126"/>
        <v>12</v>
      </c>
      <c r="I138" s="37">
        <v>12</v>
      </c>
      <c r="J138" s="37">
        <v>0</v>
      </c>
      <c r="K138" s="36">
        <f t="shared" si="127"/>
        <v>12</v>
      </c>
      <c r="L138" s="37">
        <v>12</v>
      </c>
      <c r="M138" s="37">
        <v>0</v>
      </c>
      <c r="N138" s="36">
        <f t="shared" si="129"/>
        <v>12</v>
      </c>
      <c r="O138" s="45">
        <v>12</v>
      </c>
      <c r="P138" s="37">
        <v>0</v>
      </c>
    </row>
    <row r="139" spans="2:16" ht="15.75" x14ac:dyDescent="0.25">
      <c r="B139" s="38"/>
      <c r="C139" s="34" t="s">
        <v>157</v>
      </c>
      <c r="D139" s="39" t="s">
        <v>158</v>
      </c>
      <c r="E139" s="40">
        <f t="shared" si="124"/>
        <v>920</v>
      </c>
      <c r="F139" s="45">
        <v>920</v>
      </c>
      <c r="G139" s="37">
        <v>0</v>
      </c>
      <c r="H139" s="40">
        <f t="shared" si="126"/>
        <v>1060</v>
      </c>
      <c r="I139" s="45">
        <v>1060</v>
      </c>
      <c r="J139" s="37">
        <v>0</v>
      </c>
      <c r="K139" s="40">
        <f t="shared" si="127"/>
        <v>1060</v>
      </c>
      <c r="L139" s="45">
        <v>1060</v>
      </c>
      <c r="M139" s="37">
        <v>0</v>
      </c>
      <c r="N139" s="40">
        <f t="shared" si="129"/>
        <v>1225</v>
      </c>
      <c r="O139" s="45">
        <v>1225</v>
      </c>
      <c r="P139" s="37">
        <v>0</v>
      </c>
    </row>
    <row r="140" spans="2:16" ht="15.75" x14ac:dyDescent="0.25">
      <c r="B140" s="38"/>
      <c r="C140" s="34" t="s">
        <v>159</v>
      </c>
      <c r="D140" s="39" t="s">
        <v>328</v>
      </c>
      <c r="E140" s="40">
        <f t="shared" si="124"/>
        <v>33</v>
      </c>
      <c r="F140" s="45">
        <v>33</v>
      </c>
      <c r="G140" s="37">
        <v>0</v>
      </c>
      <c r="H140" s="40">
        <f t="shared" si="126"/>
        <v>33</v>
      </c>
      <c r="I140" s="45">
        <v>33</v>
      </c>
      <c r="J140" s="37">
        <v>0</v>
      </c>
      <c r="K140" s="40">
        <f t="shared" si="127"/>
        <v>33</v>
      </c>
      <c r="L140" s="45">
        <v>33</v>
      </c>
      <c r="M140" s="37">
        <v>0</v>
      </c>
      <c r="N140" s="40">
        <f t="shared" si="129"/>
        <v>44</v>
      </c>
      <c r="O140" s="45">
        <v>44</v>
      </c>
      <c r="P140" s="37">
        <v>0</v>
      </c>
    </row>
    <row r="141" spans="2:16" ht="45" x14ac:dyDescent="0.25">
      <c r="B141" s="38"/>
      <c r="C141" s="34" t="s">
        <v>160</v>
      </c>
      <c r="D141" s="39" t="s">
        <v>161</v>
      </c>
      <c r="E141" s="40">
        <f t="shared" si="124"/>
        <v>83</v>
      </c>
      <c r="F141" s="45">
        <v>83</v>
      </c>
      <c r="G141" s="37">
        <v>0</v>
      </c>
      <c r="H141" s="40">
        <f t="shared" si="126"/>
        <v>100</v>
      </c>
      <c r="I141" s="45">
        <v>100</v>
      </c>
      <c r="J141" s="37">
        <v>0</v>
      </c>
      <c r="K141" s="40">
        <f t="shared" si="127"/>
        <v>100</v>
      </c>
      <c r="L141" s="45">
        <v>100</v>
      </c>
      <c r="M141" s="37">
        <v>0</v>
      </c>
      <c r="N141" s="40">
        <f t="shared" si="129"/>
        <v>111</v>
      </c>
      <c r="O141" s="45">
        <v>111</v>
      </c>
      <c r="P141" s="37">
        <v>0</v>
      </c>
    </row>
    <row r="142" spans="2:16" ht="15.75" x14ac:dyDescent="0.25">
      <c r="B142" s="38"/>
      <c r="C142" s="34" t="s">
        <v>162</v>
      </c>
      <c r="D142" s="39" t="s">
        <v>163</v>
      </c>
      <c r="E142" s="40">
        <f t="shared" si="124"/>
        <v>345</v>
      </c>
      <c r="F142" s="45">
        <v>345</v>
      </c>
      <c r="G142" s="37">
        <v>0</v>
      </c>
      <c r="H142" s="40">
        <f t="shared" si="126"/>
        <v>380</v>
      </c>
      <c r="I142" s="45">
        <v>380</v>
      </c>
      <c r="J142" s="37">
        <v>0</v>
      </c>
      <c r="K142" s="40">
        <f t="shared" si="127"/>
        <v>380</v>
      </c>
      <c r="L142" s="45">
        <v>380</v>
      </c>
      <c r="M142" s="37">
        <v>0</v>
      </c>
      <c r="N142" s="40">
        <f t="shared" si="129"/>
        <v>448</v>
      </c>
      <c r="O142" s="45">
        <v>448</v>
      </c>
      <c r="P142" s="37">
        <v>0</v>
      </c>
    </row>
    <row r="143" spans="2:16" ht="15.75" x14ac:dyDescent="0.25">
      <c r="B143" s="38"/>
      <c r="C143" s="34" t="s">
        <v>484</v>
      </c>
      <c r="D143" s="39" t="s">
        <v>165</v>
      </c>
      <c r="E143" s="40">
        <f t="shared" si="124"/>
        <v>117</v>
      </c>
      <c r="F143" s="45">
        <v>117</v>
      </c>
      <c r="G143" s="37">
        <v>0</v>
      </c>
      <c r="H143" s="40">
        <f t="shared" si="126"/>
        <v>120</v>
      </c>
      <c r="I143" s="45">
        <v>120</v>
      </c>
      <c r="J143" s="37">
        <v>0</v>
      </c>
      <c r="K143" s="40">
        <f t="shared" si="127"/>
        <v>120</v>
      </c>
      <c r="L143" s="45">
        <v>120</v>
      </c>
      <c r="M143" s="37">
        <v>0</v>
      </c>
      <c r="N143" s="40">
        <f t="shared" si="129"/>
        <v>166</v>
      </c>
      <c r="O143" s="45">
        <v>166</v>
      </c>
      <c r="P143" s="37">
        <v>0</v>
      </c>
    </row>
    <row r="144" spans="2:16" ht="30" x14ac:dyDescent="0.25">
      <c r="B144" s="38"/>
      <c r="C144" s="34" t="s">
        <v>485</v>
      </c>
      <c r="D144" s="39" t="s">
        <v>340</v>
      </c>
      <c r="E144" s="40">
        <f t="shared" si="124"/>
        <v>202</v>
      </c>
      <c r="F144" s="45">
        <v>202</v>
      </c>
      <c r="G144" s="37">
        <v>0</v>
      </c>
      <c r="H144" s="40">
        <f t="shared" si="126"/>
        <v>202</v>
      </c>
      <c r="I144" s="45">
        <v>202</v>
      </c>
      <c r="J144" s="37">
        <v>0</v>
      </c>
      <c r="K144" s="40">
        <f t="shared" si="127"/>
        <v>202</v>
      </c>
      <c r="L144" s="45">
        <v>202</v>
      </c>
      <c r="M144" s="37">
        <v>0</v>
      </c>
      <c r="N144" s="40">
        <f t="shared" si="129"/>
        <v>269</v>
      </c>
      <c r="O144" s="45">
        <v>269</v>
      </c>
      <c r="P144" s="37">
        <v>0</v>
      </c>
    </row>
    <row r="145" spans="1:16" ht="30" x14ac:dyDescent="0.25">
      <c r="B145" s="38"/>
      <c r="C145" s="34" t="s">
        <v>486</v>
      </c>
      <c r="D145" s="39" t="s">
        <v>487</v>
      </c>
      <c r="E145" s="40">
        <f t="shared" si="124"/>
        <v>100</v>
      </c>
      <c r="F145" s="45">
        <v>100</v>
      </c>
      <c r="G145" s="37">
        <v>0</v>
      </c>
      <c r="H145" s="40">
        <f t="shared" si="126"/>
        <v>105</v>
      </c>
      <c r="I145" s="45">
        <v>105</v>
      </c>
      <c r="J145" s="37">
        <v>0</v>
      </c>
      <c r="K145" s="40">
        <f t="shared" si="127"/>
        <v>105</v>
      </c>
      <c r="L145" s="45">
        <v>105</v>
      </c>
      <c r="M145" s="37">
        <v>0</v>
      </c>
      <c r="N145" s="40">
        <f t="shared" si="129"/>
        <v>133</v>
      </c>
      <c r="O145" s="45">
        <v>133</v>
      </c>
      <c r="P145" s="37">
        <v>0</v>
      </c>
    </row>
    <row r="146" spans="1:16" ht="18" x14ac:dyDescent="0.25">
      <c r="B146" s="30" t="s">
        <v>488</v>
      </c>
      <c r="C146" s="31"/>
      <c r="D146" s="53" t="s">
        <v>93</v>
      </c>
      <c r="E146" s="32">
        <f t="shared" si="124"/>
        <v>25412</v>
      </c>
      <c r="F146" s="33">
        <f>F150+F151+F152+F153+F154+F155+F156</f>
        <v>25412</v>
      </c>
      <c r="G146" s="33">
        <f>G150+G151+G152+G153+G154+G155+G156</f>
        <v>0</v>
      </c>
      <c r="H146" s="32">
        <f t="shared" si="126"/>
        <v>27953</v>
      </c>
      <c r="I146" s="33">
        <f>I150+I151+I152+I153+I154+I155+I156</f>
        <v>27953</v>
      </c>
      <c r="J146" s="33">
        <f>J150+J151+J152+J153+J154+J155+J156</f>
        <v>0</v>
      </c>
      <c r="K146" s="32">
        <f t="shared" si="127"/>
        <v>30749</v>
      </c>
      <c r="L146" s="33">
        <f>L150+L151+L152+L153+L154+L155+L156</f>
        <v>30749</v>
      </c>
      <c r="M146" s="33">
        <f>M150+M151+M152+M153+M154+M155+M156</f>
        <v>0</v>
      </c>
      <c r="N146" s="32">
        <f t="shared" si="129"/>
        <v>33824</v>
      </c>
      <c r="O146" s="33">
        <f>O150+O151+O152+O153+O154+O155+O156</f>
        <v>33824</v>
      </c>
      <c r="P146" s="33">
        <f>P150+P151+P152+P153+P154+P155+P156</f>
        <v>0</v>
      </c>
    </row>
    <row r="147" spans="1:16" ht="18" x14ac:dyDescent="0.25">
      <c r="B147" s="41"/>
      <c r="C147" s="42"/>
      <c r="D147" s="43" t="s">
        <v>151</v>
      </c>
      <c r="E147" s="36">
        <f t="shared" si="124"/>
        <v>0</v>
      </c>
      <c r="F147" s="36">
        <f t="shared" ref="F147:G147" si="135">SUM(F148:F149)</f>
        <v>0</v>
      </c>
      <c r="G147" s="36">
        <f t="shared" si="135"/>
        <v>0</v>
      </c>
      <c r="H147" s="36">
        <f t="shared" si="126"/>
        <v>0</v>
      </c>
      <c r="I147" s="36">
        <f t="shared" ref="I147:J147" si="136">SUM(I148:I149)</f>
        <v>0</v>
      </c>
      <c r="J147" s="36">
        <f t="shared" si="136"/>
        <v>0</v>
      </c>
      <c r="K147" s="36">
        <f t="shared" si="127"/>
        <v>0</v>
      </c>
      <c r="L147" s="36">
        <f t="shared" ref="L147:M147" si="137">SUM(L148:L149)</f>
        <v>0</v>
      </c>
      <c r="M147" s="36">
        <f t="shared" si="137"/>
        <v>0</v>
      </c>
      <c r="N147" s="36">
        <f t="shared" si="129"/>
        <v>0</v>
      </c>
      <c r="O147" s="36">
        <f t="shared" ref="O147:P147" si="138">SUM(O148:O149)</f>
        <v>0</v>
      </c>
      <c r="P147" s="36">
        <f t="shared" si="138"/>
        <v>0</v>
      </c>
    </row>
    <row r="148" spans="1:16" ht="18" x14ac:dyDescent="0.25">
      <c r="B148" s="41"/>
      <c r="C148" s="42"/>
      <c r="D148" s="44" t="s">
        <v>335</v>
      </c>
      <c r="E148" s="36">
        <f t="shared" si="124"/>
        <v>0</v>
      </c>
      <c r="F148" s="37">
        <v>0</v>
      </c>
      <c r="G148" s="37">
        <v>0</v>
      </c>
      <c r="H148" s="36">
        <f t="shared" si="126"/>
        <v>0</v>
      </c>
      <c r="I148" s="37">
        <v>0</v>
      </c>
      <c r="J148" s="37">
        <v>0</v>
      </c>
      <c r="K148" s="36">
        <f t="shared" si="127"/>
        <v>0</v>
      </c>
      <c r="L148" s="37">
        <v>0</v>
      </c>
      <c r="M148" s="37">
        <v>0</v>
      </c>
      <c r="N148" s="36">
        <f t="shared" si="129"/>
        <v>0</v>
      </c>
      <c r="O148" s="37">
        <v>0</v>
      </c>
      <c r="P148" s="37">
        <v>0</v>
      </c>
    </row>
    <row r="149" spans="1:16" ht="18" x14ac:dyDescent="0.25">
      <c r="B149" s="41"/>
      <c r="C149" s="42"/>
      <c r="D149" s="44" t="s">
        <v>155</v>
      </c>
      <c r="E149" s="36">
        <f t="shared" si="124"/>
        <v>0</v>
      </c>
      <c r="F149" s="37">
        <v>0</v>
      </c>
      <c r="G149" s="37">
        <v>0</v>
      </c>
      <c r="H149" s="36">
        <f t="shared" si="126"/>
        <v>0</v>
      </c>
      <c r="I149" s="37">
        <v>0</v>
      </c>
      <c r="J149" s="37">
        <v>0</v>
      </c>
      <c r="K149" s="36">
        <f t="shared" si="127"/>
        <v>0</v>
      </c>
      <c r="L149" s="37">
        <v>0</v>
      </c>
      <c r="M149" s="37">
        <v>0</v>
      </c>
      <c r="N149" s="36">
        <f t="shared" si="129"/>
        <v>0</v>
      </c>
      <c r="O149" s="37">
        <v>0</v>
      </c>
      <c r="P149" s="37">
        <v>0</v>
      </c>
    </row>
    <row r="150" spans="1:16" ht="15.75" x14ac:dyDescent="0.25">
      <c r="B150" s="38"/>
      <c r="C150" s="34" t="s">
        <v>166</v>
      </c>
      <c r="D150" s="39" t="s">
        <v>167</v>
      </c>
      <c r="E150" s="40">
        <f t="shared" si="124"/>
        <v>18980</v>
      </c>
      <c r="F150" s="45">
        <v>18980</v>
      </c>
      <c r="G150" s="37">
        <v>0</v>
      </c>
      <c r="H150" s="40">
        <f t="shared" si="126"/>
        <v>20878</v>
      </c>
      <c r="I150" s="45">
        <v>20878</v>
      </c>
      <c r="J150" s="37">
        <v>0</v>
      </c>
      <c r="K150" s="40">
        <f t="shared" si="127"/>
        <v>22966</v>
      </c>
      <c r="L150" s="45">
        <v>22966</v>
      </c>
      <c r="M150" s="37">
        <v>0</v>
      </c>
      <c r="N150" s="40">
        <f t="shared" si="129"/>
        <v>25262</v>
      </c>
      <c r="O150" s="37">
        <v>25262</v>
      </c>
      <c r="P150" s="37">
        <v>0</v>
      </c>
    </row>
    <row r="151" spans="1:16" ht="15.75" x14ac:dyDescent="0.25">
      <c r="B151" s="38"/>
      <c r="C151" s="34" t="s">
        <v>168</v>
      </c>
      <c r="D151" s="39" t="s">
        <v>169</v>
      </c>
      <c r="E151" s="40">
        <f t="shared" si="124"/>
        <v>163</v>
      </c>
      <c r="F151" s="45">
        <v>163</v>
      </c>
      <c r="G151" s="37">
        <v>0</v>
      </c>
      <c r="H151" s="40">
        <f t="shared" si="126"/>
        <v>179</v>
      </c>
      <c r="I151" s="45">
        <v>179</v>
      </c>
      <c r="J151" s="37">
        <v>0</v>
      </c>
      <c r="K151" s="40">
        <f t="shared" si="127"/>
        <v>197</v>
      </c>
      <c r="L151" s="45">
        <v>197</v>
      </c>
      <c r="M151" s="37">
        <v>0</v>
      </c>
      <c r="N151" s="40">
        <f t="shared" si="129"/>
        <v>217</v>
      </c>
      <c r="O151" s="37">
        <v>217</v>
      </c>
      <c r="P151" s="37">
        <v>0</v>
      </c>
    </row>
    <row r="152" spans="1:16" ht="30" x14ac:dyDescent="0.25">
      <c r="B152" s="38"/>
      <c r="C152" s="34" t="s">
        <v>170</v>
      </c>
      <c r="D152" s="39" t="s">
        <v>171</v>
      </c>
      <c r="E152" s="40">
        <f t="shared" si="124"/>
        <v>4578</v>
      </c>
      <c r="F152" s="45">
        <v>4578</v>
      </c>
      <c r="G152" s="37">
        <v>0</v>
      </c>
      <c r="H152" s="40">
        <f t="shared" si="126"/>
        <v>5036</v>
      </c>
      <c r="I152" s="45">
        <v>5036</v>
      </c>
      <c r="J152" s="37">
        <v>0</v>
      </c>
      <c r="K152" s="40">
        <f t="shared" si="127"/>
        <v>5540</v>
      </c>
      <c r="L152" s="45">
        <v>5540</v>
      </c>
      <c r="M152" s="37">
        <v>0</v>
      </c>
      <c r="N152" s="40">
        <f t="shared" si="129"/>
        <v>6094</v>
      </c>
      <c r="O152" s="37">
        <v>6094</v>
      </c>
      <c r="P152" s="37">
        <v>0</v>
      </c>
    </row>
    <row r="153" spans="1:16" ht="15.75" x14ac:dyDescent="0.25">
      <c r="B153" s="38"/>
      <c r="C153" s="34" t="s">
        <v>172</v>
      </c>
      <c r="D153" s="39" t="s">
        <v>175</v>
      </c>
      <c r="E153" s="40">
        <f t="shared" si="124"/>
        <v>1411</v>
      </c>
      <c r="F153" s="45">
        <v>1411</v>
      </c>
      <c r="G153" s="37">
        <v>0</v>
      </c>
      <c r="H153" s="40">
        <f t="shared" si="126"/>
        <v>1552</v>
      </c>
      <c r="I153" s="45">
        <v>1552</v>
      </c>
      <c r="J153" s="37">
        <v>0</v>
      </c>
      <c r="K153" s="40">
        <f t="shared" si="127"/>
        <v>1707</v>
      </c>
      <c r="L153" s="45">
        <v>1707</v>
      </c>
      <c r="M153" s="37">
        <v>0</v>
      </c>
      <c r="N153" s="40">
        <f t="shared" si="129"/>
        <v>1878</v>
      </c>
      <c r="O153" s="37">
        <v>1878</v>
      </c>
      <c r="P153" s="37">
        <v>0</v>
      </c>
    </row>
    <row r="154" spans="1:16" ht="30" x14ac:dyDescent="0.25">
      <c r="B154" s="38"/>
      <c r="C154" s="34" t="s">
        <v>174</v>
      </c>
      <c r="D154" s="39" t="s">
        <v>173</v>
      </c>
      <c r="E154" s="40">
        <f t="shared" si="124"/>
        <v>30</v>
      </c>
      <c r="F154" s="45">
        <v>30</v>
      </c>
      <c r="G154" s="37">
        <v>0</v>
      </c>
      <c r="H154" s="40">
        <f t="shared" si="126"/>
        <v>33</v>
      </c>
      <c r="I154" s="112">
        <v>33</v>
      </c>
      <c r="J154" s="37">
        <v>0</v>
      </c>
      <c r="K154" s="40">
        <f t="shared" si="127"/>
        <v>36</v>
      </c>
      <c r="L154" s="45">
        <v>36</v>
      </c>
      <c r="M154" s="37">
        <v>0</v>
      </c>
      <c r="N154" s="40">
        <f t="shared" si="129"/>
        <v>40</v>
      </c>
      <c r="O154" s="37">
        <v>40</v>
      </c>
      <c r="P154" s="37">
        <v>0</v>
      </c>
    </row>
    <row r="155" spans="1:16" ht="30" x14ac:dyDescent="0.25">
      <c r="B155" s="38"/>
      <c r="C155" s="34" t="s">
        <v>588</v>
      </c>
      <c r="D155" s="39" t="s">
        <v>342</v>
      </c>
      <c r="E155" s="40">
        <f t="shared" si="124"/>
        <v>100</v>
      </c>
      <c r="F155" s="45">
        <v>100</v>
      </c>
      <c r="G155" s="37">
        <v>0</v>
      </c>
      <c r="H155" s="40">
        <f t="shared" si="126"/>
        <v>110</v>
      </c>
      <c r="I155" s="45">
        <v>110</v>
      </c>
      <c r="J155" s="37">
        <v>0</v>
      </c>
      <c r="K155" s="40">
        <f t="shared" si="127"/>
        <v>121</v>
      </c>
      <c r="L155" s="45">
        <v>121</v>
      </c>
      <c r="M155" s="37">
        <v>0</v>
      </c>
      <c r="N155" s="40">
        <f t="shared" si="129"/>
        <v>133</v>
      </c>
      <c r="O155" s="37">
        <v>133</v>
      </c>
      <c r="P155" s="37">
        <v>0</v>
      </c>
    </row>
    <row r="156" spans="1:16" ht="15.75" x14ac:dyDescent="0.25">
      <c r="A156" s="108"/>
      <c r="B156" s="38"/>
      <c r="C156" s="34" t="s">
        <v>589</v>
      </c>
      <c r="D156" s="39" t="s">
        <v>590</v>
      </c>
      <c r="E156" s="40">
        <f t="shared" si="124"/>
        <v>150</v>
      </c>
      <c r="F156" s="45">
        <v>150</v>
      </c>
      <c r="G156" s="37">
        <v>0</v>
      </c>
      <c r="H156" s="40">
        <f t="shared" si="126"/>
        <v>165</v>
      </c>
      <c r="I156" s="45">
        <v>165</v>
      </c>
      <c r="J156" s="37">
        <v>0</v>
      </c>
      <c r="K156" s="40">
        <f t="shared" si="127"/>
        <v>182</v>
      </c>
      <c r="L156" s="45">
        <v>182</v>
      </c>
      <c r="M156" s="37">
        <v>0</v>
      </c>
      <c r="N156" s="40">
        <f t="shared" si="129"/>
        <v>200</v>
      </c>
      <c r="O156" s="37">
        <v>200</v>
      </c>
      <c r="P156" s="37">
        <v>0</v>
      </c>
    </row>
    <row r="157" spans="1:16" ht="18" x14ac:dyDescent="0.25">
      <c r="B157" s="30" t="s">
        <v>489</v>
      </c>
      <c r="C157" s="31"/>
      <c r="D157" s="53" t="s">
        <v>95</v>
      </c>
      <c r="E157" s="32">
        <f t="shared" si="124"/>
        <v>1700</v>
      </c>
      <c r="F157" s="33">
        <f t="shared" ref="F157:J157" si="139">SUM(F161:F165)</f>
        <v>1700</v>
      </c>
      <c r="G157" s="33">
        <f t="shared" si="139"/>
        <v>0</v>
      </c>
      <c r="H157" s="32">
        <f t="shared" si="126"/>
        <v>1800</v>
      </c>
      <c r="I157" s="33">
        <f t="shared" si="139"/>
        <v>1800</v>
      </c>
      <c r="J157" s="33">
        <f t="shared" si="139"/>
        <v>0</v>
      </c>
      <c r="K157" s="32">
        <f t="shared" si="127"/>
        <v>1800</v>
      </c>
      <c r="L157" s="33">
        <f t="shared" ref="L157:M157" si="140">SUM(L161:L165)</f>
        <v>1800</v>
      </c>
      <c r="M157" s="33">
        <f t="shared" si="140"/>
        <v>0</v>
      </c>
      <c r="N157" s="32">
        <f t="shared" si="129"/>
        <v>2590</v>
      </c>
      <c r="O157" s="33">
        <f t="shared" ref="O157:P157" si="141">SUM(O161:O165)</f>
        <v>2590</v>
      </c>
      <c r="P157" s="33">
        <f t="shared" si="141"/>
        <v>0</v>
      </c>
    </row>
    <row r="158" spans="1:16" ht="18" x14ac:dyDescent="0.25">
      <c r="B158" s="41"/>
      <c r="C158" s="42"/>
      <c r="D158" s="43" t="s">
        <v>151</v>
      </c>
      <c r="E158" s="36">
        <f t="shared" si="124"/>
        <v>0</v>
      </c>
      <c r="F158" s="36">
        <f t="shared" ref="F158:G158" si="142">SUM(F159:F160)</f>
        <v>0</v>
      </c>
      <c r="G158" s="36">
        <f t="shared" si="142"/>
        <v>0</v>
      </c>
      <c r="H158" s="36">
        <f t="shared" si="126"/>
        <v>0</v>
      </c>
      <c r="I158" s="36">
        <f t="shared" ref="I158:J158" si="143">SUM(I159:I160)</f>
        <v>0</v>
      </c>
      <c r="J158" s="36">
        <f t="shared" si="143"/>
        <v>0</v>
      </c>
      <c r="K158" s="36">
        <f t="shared" si="127"/>
        <v>0</v>
      </c>
      <c r="L158" s="36">
        <f t="shared" ref="L158:M158" si="144">SUM(L159:L160)</f>
        <v>0</v>
      </c>
      <c r="M158" s="36">
        <f t="shared" si="144"/>
        <v>0</v>
      </c>
      <c r="N158" s="36">
        <f t="shared" si="129"/>
        <v>0</v>
      </c>
      <c r="O158" s="36">
        <f t="shared" ref="O158:P158" si="145">SUM(O159:O160)</f>
        <v>0</v>
      </c>
      <c r="P158" s="36">
        <f t="shared" si="145"/>
        <v>0</v>
      </c>
    </row>
    <row r="159" spans="1:16" ht="18" x14ac:dyDescent="0.25">
      <c r="B159" s="41"/>
      <c r="C159" s="42"/>
      <c r="D159" s="44" t="s">
        <v>335</v>
      </c>
      <c r="E159" s="36">
        <f t="shared" si="124"/>
        <v>0</v>
      </c>
      <c r="F159" s="37">
        <v>0</v>
      </c>
      <c r="G159" s="37">
        <v>0</v>
      </c>
      <c r="H159" s="36">
        <f t="shared" si="126"/>
        <v>0</v>
      </c>
      <c r="I159" s="37">
        <v>0</v>
      </c>
      <c r="J159" s="37">
        <v>0</v>
      </c>
      <c r="K159" s="36">
        <f t="shared" si="127"/>
        <v>0</v>
      </c>
      <c r="L159" s="37">
        <v>0</v>
      </c>
      <c r="M159" s="37">
        <v>0</v>
      </c>
      <c r="N159" s="36">
        <f t="shared" si="129"/>
        <v>0</v>
      </c>
      <c r="O159" s="37">
        <v>0</v>
      </c>
      <c r="P159" s="37">
        <v>0</v>
      </c>
    </row>
    <row r="160" spans="1:16" ht="18" x14ac:dyDescent="0.25">
      <c r="B160" s="41"/>
      <c r="C160" s="42"/>
      <c r="D160" s="44" t="s">
        <v>155</v>
      </c>
      <c r="E160" s="36">
        <f t="shared" si="124"/>
        <v>0</v>
      </c>
      <c r="F160" s="37">
        <v>0</v>
      </c>
      <c r="G160" s="37">
        <v>0</v>
      </c>
      <c r="H160" s="36">
        <f t="shared" si="126"/>
        <v>0</v>
      </c>
      <c r="I160" s="37">
        <v>0</v>
      </c>
      <c r="J160" s="37">
        <v>0</v>
      </c>
      <c r="K160" s="36">
        <f t="shared" si="127"/>
        <v>0</v>
      </c>
      <c r="L160" s="37">
        <v>0</v>
      </c>
      <c r="M160" s="37">
        <v>0</v>
      </c>
      <c r="N160" s="36">
        <f t="shared" si="129"/>
        <v>0</v>
      </c>
      <c r="O160" s="37">
        <v>0</v>
      </c>
      <c r="P160" s="37">
        <v>0</v>
      </c>
    </row>
    <row r="161" spans="1:16" ht="75" x14ac:dyDescent="0.25">
      <c r="B161" s="38"/>
      <c r="C161" s="34" t="s">
        <v>176</v>
      </c>
      <c r="D161" s="39" t="s">
        <v>344</v>
      </c>
      <c r="E161" s="40">
        <f t="shared" si="124"/>
        <v>553.5</v>
      </c>
      <c r="F161" s="45">
        <v>553.5</v>
      </c>
      <c r="G161" s="37">
        <v>0</v>
      </c>
      <c r="H161" s="40">
        <f t="shared" si="126"/>
        <v>570</v>
      </c>
      <c r="I161" s="45">
        <v>570</v>
      </c>
      <c r="J161" s="37">
        <v>0</v>
      </c>
      <c r="K161" s="40">
        <f t="shared" si="127"/>
        <v>570</v>
      </c>
      <c r="L161" s="45">
        <v>570</v>
      </c>
      <c r="M161" s="37">
        <v>0</v>
      </c>
      <c r="N161" s="40">
        <f t="shared" si="129"/>
        <v>831</v>
      </c>
      <c r="O161" s="37">
        <v>831</v>
      </c>
      <c r="P161" s="37">
        <v>0</v>
      </c>
    </row>
    <row r="162" spans="1:16" ht="60" x14ac:dyDescent="0.25">
      <c r="B162" s="38"/>
      <c r="C162" s="34" t="s">
        <v>177</v>
      </c>
      <c r="D162" s="39" t="s">
        <v>345</v>
      </c>
      <c r="E162" s="40">
        <f t="shared" si="124"/>
        <v>976.5</v>
      </c>
      <c r="F162" s="45">
        <v>976.5</v>
      </c>
      <c r="G162" s="37">
        <v>0</v>
      </c>
      <c r="H162" s="40">
        <f t="shared" si="126"/>
        <v>1000</v>
      </c>
      <c r="I162" s="45">
        <v>1000</v>
      </c>
      <c r="J162" s="37">
        <v>0</v>
      </c>
      <c r="K162" s="40">
        <f t="shared" si="127"/>
        <v>1000</v>
      </c>
      <c r="L162" s="45">
        <v>1000</v>
      </c>
      <c r="M162" s="37">
        <v>0</v>
      </c>
      <c r="N162" s="40">
        <f t="shared" si="129"/>
        <v>1293</v>
      </c>
      <c r="O162" s="37">
        <v>1293</v>
      </c>
      <c r="P162" s="37">
        <v>0</v>
      </c>
    </row>
    <row r="163" spans="1:16" ht="15.75" x14ac:dyDescent="0.25">
      <c r="B163" s="38"/>
      <c r="C163" s="34" t="s">
        <v>178</v>
      </c>
      <c r="D163" s="39" t="s">
        <v>179</v>
      </c>
      <c r="E163" s="40">
        <f t="shared" si="124"/>
        <v>30</v>
      </c>
      <c r="F163" s="45">
        <v>30</v>
      </c>
      <c r="G163" s="37">
        <v>0</v>
      </c>
      <c r="H163" s="40">
        <f t="shared" si="126"/>
        <v>30</v>
      </c>
      <c r="I163" s="45">
        <v>30</v>
      </c>
      <c r="J163" s="37">
        <v>0</v>
      </c>
      <c r="K163" s="40">
        <f t="shared" si="127"/>
        <v>30</v>
      </c>
      <c r="L163" s="45">
        <v>30</v>
      </c>
      <c r="M163" s="37">
        <v>0</v>
      </c>
      <c r="N163" s="40">
        <f t="shared" si="129"/>
        <v>40</v>
      </c>
      <c r="O163" s="37">
        <v>40</v>
      </c>
      <c r="P163" s="37">
        <v>0</v>
      </c>
    </row>
    <row r="164" spans="1:16" ht="15.75" x14ac:dyDescent="0.25">
      <c r="B164" s="38"/>
      <c r="C164" s="34" t="s">
        <v>180</v>
      </c>
      <c r="D164" s="39" t="s">
        <v>181</v>
      </c>
      <c r="E164" s="40">
        <f t="shared" si="124"/>
        <v>30</v>
      </c>
      <c r="F164" s="45">
        <v>30</v>
      </c>
      <c r="G164" s="37">
        <v>0</v>
      </c>
      <c r="H164" s="40">
        <f t="shared" si="126"/>
        <v>80</v>
      </c>
      <c r="I164" s="45">
        <v>80</v>
      </c>
      <c r="J164" s="37">
        <v>0</v>
      </c>
      <c r="K164" s="40">
        <f t="shared" si="127"/>
        <v>80</v>
      </c>
      <c r="L164" s="45">
        <v>80</v>
      </c>
      <c r="M164" s="37">
        <v>0</v>
      </c>
      <c r="N164" s="40">
        <f t="shared" si="129"/>
        <v>40</v>
      </c>
      <c r="O164" s="103">
        <v>40</v>
      </c>
      <c r="P164" s="37">
        <v>0</v>
      </c>
    </row>
    <row r="165" spans="1:16" ht="90" x14ac:dyDescent="0.25">
      <c r="B165" s="38"/>
      <c r="C165" s="34" t="s">
        <v>182</v>
      </c>
      <c r="D165" s="39" t="s">
        <v>346</v>
      </c>
      <c r="E165" s="40">
        <f t="shared" si="124"/>
        <v>110</v>
      </c>
      <c r="F165" s="45">
        <v>110</v>
      </c>
      <c r="G165" s="37">
        <v>0</v>
      </c>
      <c r="H165" s="40">
        <f t="shared" si="126"/>
        <v>120</v>
      </c>
      <c r="I165" s="45">
        <v>120</v>
      </c>
      <c r="J165" s="37">
        <v>0</v>
      </c>
      <c r="K165" s="40">
        <f t="shared" si="127"/>
        <v>120</v>
      </c>
      <c r="L165" s="45">
        <v>120</v>
      </c>
      <c r="M165" s="37">
        <v>0</v>
      </c>
      <c r="N165" s="40">
        <f t="shared" si="129"/>
        <v>386</v>
      </c>
      <c r="O165" s="37">
        <v>386</v>
      </c>
      <c r="P165" s="37">
        <v>0</v>
      </c>
    </row>
    <row r="166" spans="1:16" ht="18" x14ac:dyDescent="0.25">
      <c r="B166" s="30" t="s">
        <v>490</v>
      </c>
      <c r="C166" s="31"/>
      <c r="D166" s="53" t="s">
        <v>97</v>
      </c>
      <c r="E166" s="32">
        <f t="shared" si="124"/>
        <v>7980</v>
      </c>
      <c r="F166" s="33">
        <f>SUM(F170:F175)</f>
        <v>7980</v>
      </c>
      <c r="G166" s="33">
        <f>SUM(G170:G175)</f>
        <v>0</v>
      </c>
      <c r="H166" s="32">
        <f t="shared" si="126"/>
        <v>8379</v>
      </c>
      <c r="I166" s="33">
        <f>SUM(I170:I175)</f>
        <v>8379</v>
      </c>
      <c r="J166" s="33">
        <f>SUM(J170:J175)</f>
        <v>0</v>
      </c>
      <c r="K166" s="32">
        <f t="shared" si="127"/>
        <v>8798</v>
      </c>
      <c r="L166" s="33">
        <f>SUM(L170:L175)</f>
        <v>8798</v>
      </c>
      <c r="M166" s="33">
        <f>SUM(M170:M175)</f>
        <v>0</v>
      </c>
      <c r="N166" s="32">
        <f t="shared" si="129"/>
        <v>9238</v>
      </c>
      <c r="O166" s="33">
        <f>SUM(O170:O175)</f>
        <v>9238</v>
      </c>
      <c r="P166" s="33">
        <f>SUM(P170:P175)</f>
        <v>0</v>
      </c>
    </row>
    <row r="167" spans="1:16" ht="18" x14ac:dyDescent="0.25">
      <c r="B167" s="41"/>
      <c r="C167" s="42"/>
      <c r="D167" s="43" t="s">
        <v>151</v>
      </c>
      <c r="E167" s="36">
        <f t="shared" si="124"/>
        <v>4</v>
      </c>
      <c r="F167" s="36">
        <f t="shared" ref="F167:G167" si="146">SUM(F168:F169)</f>
        <v>4</v>
      </c>
      <c r="G167" s="36">
        <f t="shared" si="146"/>
        <v>0</v>
      </c>
      <c r="H167" s="36">
        <f t="shared" si="126"/>
        <v>4</v>
      </c>
      <c r="I167" s="36">
        <f t="shared" ref="I167:J167" si="147">SUM(I168:I169)</f>
        <v>4</v>
      </c>
      <c r="J167" s="36">
        <f t="shared" si="147"/>
        <v>0</v>
      </c>
      <c r="K167" s="36">
        <f t="shared" si="127"/>
        <v>4</v>
      </c>
      <c r="L167" s="36">
        <f t="shared" ref="L167:M167" si="148">SUM(L168:L169)</f>
        <v>4</v>
      </c>
      <c r="M167" s="36">
        <f t="shared" si="148"/>
        <v>0</v>
      </c>
      <c r="N167" s="36">
        <f t="shared" si="129"/>
        <v>4</v>
      </c>
      <c r="O167" s="36">
        <f t="shared" ref="O167:P167" si="149">SUM(O168:O169)</f>
        <v>4</v>
      </c>
      <c r="P167" s="36">
        <f t="shared" si="149"/>
        <v>0</v>
      </c>
    </row>
    <row r="168" spans="1:16" ht="18" x14ac:dyDescent="0.25">
      <c r="B168" s="41"/>
      <c r="C168" s="42"/>
      <c r="D168" s="44" t="s">
        <v>335</v>
      </c>
      <c r="E168" s="36">
        <f t="shared" ref="E168:E200" si="150">SUM(F168:G168)</f>
        <v>0</v>
      </c>
      <c r="F168" s="37">
        <v>0</v>
      </c>
      <c r="G168" s="37">
        <v>0</v>
      </c>
      <c r="H168" s="36">
        <f t="shared" ref="H168:H200" si="151">SUM(I168:J168)</f>
        <v>0</v>
      </c>
      <c r="I168" s="37">
        <v>0</v>
      </c>
      <c r="J168" s="37">
        <v>0</v>
      </c>
      <c r="K168" s="36">
        <f t="shared" ref="K168:K200" si="152">SUM(L168:M168)</f>
        <v>0</v>
      </c>
      <c r="L168" s="37">
        <v>0</v>
      </c>
      <c r="M168" s="37">
        <v>0</v>
      </c>
      <c r="N168" s="36">
        <f t="shared" ref="N168:N200" si="153">SUM(O168:P168)</f>
        <v>0</v>
      </c>
      <c r="O168" s="37">
        <v>0</v>
      </c>
      <c r="P168" s="37">
        <v>0</v>
      </c>
    </row>
    <row r="169" spans="1:16" ht="18" x14ac:dyDescent="0.25">
      <c r="B169" s="41"/>
      <c r="C169" s="42"/>
      <c r="D169" s="44" t="s">
        <v>155</v>
      </c>
      <c r="E169" s="36">
        <f t="shared" si="150"/>
        <v>4</v>
      </c>
      <c r="F169" s="37">
        <v>4</v>
      </c>
      <c r="G169" s="37">
        <v>0</v>
      </c>
      <c r="H169" s="36">
        <f t="shared" si="151"/>
        <v>4</v>
      </c>
      <c r="I169" s="37">
        <v>4</v>
      </c>
      <c r="J169" s="37">
        <v>0</v>
      </c>
      <c r="K169" s="36">
        <f t="shared" si="152"/>
        <v>4</v>
      </c>
      <c r="L169" s="37">
        <v>4</v>
      </c>
      <c r="M169" s="37">
        <v>0</v>
      </c>
      <c r="N169" s="36">
        <f t="shared" si="153"/>
        <v>4</v>
      </c>
      <c r="O169" s="37">
        <v>4</v>
      </c>
      <c r="P169" s="37">
        <v>0</v>
      </c>
    </row>
    <row r="170" spans="1:16" ht="30" x14ac:dyDescent="0.25">
      <c r="B170" s="38"/>
      <c r="C170" s="86" t="s">
        <v>183</v>
      </c>
      <c r="D170" s="87" t="s">
        <v>347</v>
      </c>
      <c r="E170" s="113">
        <f t="shared" si="150"/>
        <v>2200</v>
      </c>
      <c r="F170" s="112">
        <v>2200</v>
      </c>
      <c r="G170" s="103">
        <v>0</v>
      </c>
      <c r="H170" s="113">
        <f t="shared" si="151"/>
        <v>2310</v>
      </c>
      <c r="I170" s="112">
        <v>2310</v>
      </c>
      <c r="J170" s="103">
        <v>0</v>
      </c>
      <c r="K170" s="113">
        <f t="shared" si="152"/>
        <v>2425.5</v>
      </c>
      <c r="L170" s="112">
        <v>2425.5</v>
      </c>
      <c r="M170" s="103">
        <v>0</v>
      </c>
      <c r="N170" s="113">
        <f t="shared" si="153"/>
        <v>2547</v>
      </c>
      <c r="O170" s="103">
        <v>2547</v>
      </c>
      <c r="P170" s="103">
        <v>0</v>
      </c>
    </row>
    <row r="171" spans="1:16" ht="15.75" x14ac:dyDescent="0.25">
      <c r="A171" s="108"/>
      <c r="B171" s="38"/>
      <c r="C171" s="86" t="s">
        <v>184</v>
      </c>
      <c r="D171" s="87" t="s">
        <v>593</v>
      </c>
      <c r="E171" s="113">
        <f t="shared" si="150"/>
        <v>5115</v>
      </c>
      <c r="F171" s="112">
        <v>5115</v>
      </c>
      <c r="G171" s="103">
        <v>0</v>
      </c>
      <c r="H171" s="113">
        <f t="shared" si="151"/>
        <v>5371</v>
      </c>
      <c r="I171" s="112">
        <v>5371</v>
      </c>
      <c r="J171" s="103">
        <v>0</v>
      </c>
      <c r="K171" s="113">
        <f t="shared" si="152"/>
        <v>5639</v>
      </c>
      <c r="L171" s="112">
        <v>5639</v>
      </c>
      <c r="M171" s="103">
        <v>0</v>
      </c>
      <c r="N171" s="113">
        <f t="shared" si="153"/>
        <v>5921</v>
      </c>
      <c r="O171" s="103">
        <v>5921</v>
      </c>
      <c r="P171" s="103">
        <v>0</v>
      </c>
    </row>
    <row r="172" spans="1:16" ht="30" x14ac:dyDescent="0.25">
      <c r="A172" s="108"/>
      <c r="B172" s="38"/>
      <c r="C172" s="86" t="s">
        <v>186</v>
      </c>
      <c r="D172" s="87" t="s">
        <v>594</v>
      </c>
      <c r="E172" s="113">
        <f t="shared" si="150"/>
        <v>316</v>
      </c>
      <c r="F172" s="112">
        <v>316</v>
      </c>
      <c r="G172" s="103">
        <v>0</v>
      </c>
      <c r="H172" s="113">
        <f t="shared" si="151"/>
        <v>332</v>
      </c>
      <c r="I172" s="112">
        <v>332</v>
      </c>
      <c r="J172" s="103">
        <v>0</v>
      </c>
      <c r="K172" s="113">
        <f t="shared" si="152"/>
        <v>349</v>
      </c>
      <c r="L172" s="112">
        <v>349</v>
      </c>
      <c r="M172" s="103">
        <v>0</v>
      </c>
      <c r="N172" s="113">
        <f t="shared" si="153"/>
        <v>366</v>
      </c>
      <c r="O172" s="103">
        <v>366</v>
      </c>
      <c r="P172" s="103">
        <v>0</v>
      </c>
    </row>
    <row r="173" spans="1:16" ht="30" x14ac:dyDescent="0.25">
      <c r="B173" s="38"/>
      <c r="C173" s="34" t="s">
        <v>492</v>
      </c>
      <c r="D173" s="39" t="s">
        <v>491</v>
      </c>
      <c r="E173" s="40">
        <f t="shared" si="150"/>
        <v>137</v>
      </c>
      <c r="F173" s="45">
        <v>137</v>
      </c>
      <c r="G173" s="37">
        <v>0</v>
      </c>
      <c r="H173" s="40">
        <f t="shared" si="151"/>
        <v>144</v>
      </c>
      <c r="I173" s="45">
        <v>144</v>
      </c>
      <c r="J173" s="37">
        <v>0</v>
      </c>
      <c r="K173" s="40">
        <f t="shared" si="152"/>
        <v>151</v>
      </c>
      <c r="L173" s="45">
        <v>151</v>
      </c>
      <c r="M173" s="37">
        <v>0</v>
      </c>
      <c r="N173" s="40">
        <f t="shared" si="153"/>
        <v>159</v>
      </c>
      <c r="O173" s="37">
        <v>159</v>
      </c>
      <c r="P173" s="37">
        <v>0</v>
      </c>
    </row>
    <row r="174" spans="1:16" ht="90" x14ac:dyDescent="0.25">
      <c r="B174" s="38"/>
      <c r="C174" s="34" t="s">
        <v>591</v>
      </c>
      <c r="D174" s="39" t="s">
        <v>493</v>
      </c>
      <c r="E174" s="40">
        <f t="shared" si="150"/>
        <v>200</v>
      </c>
      <c r="F174" s="45">
        <v>200</v>
      </c>
      <c r="G174" s="37">
        <v>0</v>
      </c>
      <c r="H174" s="40">
        <f t="shared" si="151"/>
        <v>210</v>
      </c>
      <c r="I174" s="45">
        <v>210</v>
      </c>
      <c r="J174" s="37">
        <v>0</v>
      </c>
      <c r="K174" s="40">
        <f t="shared" si="152"/>
        <v>220.5</v>
      </c>
      <c r="L174" s="45">
        <v>220.5</v>
      </c>
      <c r="M174" s="37">
        <v>0</v>
      </c>
      <c r="N174" s="40">
        <f t="shared" si="153"/>
        <v>231</v>
      </c>
      <c r="O174" s="37">
        <v>231</v>
      </c>
      <c r="P174" s="37">
        <v>0</v>
      </c>
    </row>
    <row r="175" spans="1:16" ht="30" x14ac:dyDescent="0.25">
      <c r="B175" s="38"/>
      <c r="C175" s="34" t="s">
        <v>592</v>
      </c>
      <c r="D175" s="39" t="s">
        <v>494</v>
      </c>
      <c r="E175" s="40">
        <f t="shared" si="150"/>
        <v>12</v>
      </c>
      <c r="F175" s="45">
        <v>12</v>
      </c>
      <c r="G175" s="37">
        <v>0</v>
      </c>
      <c r="H175" s="40">
        <f t="shared" si="151"/>
        <v>12</v>
      </c>
      <c r="I175" s="45">
        <v>12</v>
      </c>
      <c r="J175" s="37">
        <v>0</v>
      </c>
      <c r="K175" s="40">
        <f t="shared" si="152"/>
        <v>13</v>
      </c>
      <c r="L175" s="45">
        <v>13</v>
      </c>
      <c r="M175" s="37">
        <v>0</v>
      </c>
      <c r="N175" s="40">
        <f t="shared" si="153"/>
        <v>14</v>
      </c>
      <c r="O175" s="37">
        <v>14</v>
      </c>
      <c r="P175" s="37">
        <v>0</v>
      </c>
    </row>
    <row r="176" spans="1:16" ht="72" x14ac:dyDescent="0.25">
      <c r="B176" s="30" t="s">
        <v>495</v>
      </c>
      <c r="C176" s="31"/>
      <c r="D176" s="53" t="s">
        <v>412</v>
      </c>
      <c r="E176" s="32">
        <f t="shared" si="150"/>
        <v>260</v>
      </c>
      <c r="F176" s="33">
        <f>F180+F181</f>
        <v>260</v>
      </c>
      <c r="G176" s="33">
        <f t="shared" ref="G176" si="154">G180+G181</f>
        <v>0</v>
      </c>
      <c r="H176" s="32">
        <f t="shared" si="151"/>
        <v>260</v>
      </c>
      <c r="I176" s="33">
        <f>I180+I181</f>
        <v>260</v>
      </c>
      <c r="J176" s="33">
        <f t="shared" ref="J176" si="155">J180+J181</f>
        <v>0</v>
      </c>
      <c r="K176" s="32">
        <f t="shared" si="152"/>
        <v>260</v>
      </c>
      <c r="L176" s="33">
        <f>L180+L181</f>
        <v>260</v>
      </c>
      <c r="M176" s="33">
        <f t="shared" ref="M176" si="156">M180+M181</f>
        <v>0</v>
      </c>
      <c r="N176" s="32">
        <f t="shared" si="153"/>
        <v>346</v>
      </c>
      <c r="O176" s="33">
        <f>O180+O181</f>
        <v>346</v>
      </c>
      <c r="P176" s="33">
        <f t="shared" ref="P176" si="157">P180+P181</f>
        <v>0</v>
      </c>
    </row>
    <row r="177" spans="2:16" ht="18" x14ac:dyDescent="0.25">
      <c r="B177" s="41"/>
      <c r="C177" s="42"/>
      <c r="D177" s="43" t="s">
        <v>151</v>
      </c>
      <c r="E177" s="36">
        <f t="shared" si="150"/>
        <v>5</v>
      </c>
      <c r="F177" s="36">
        <f t="shared" ref="F177:G177" si="158">SUM(F178:F179)</f>
        <v>5</v>
      </c>
      <c r="G177" s="36">
        <f t="shared" si="158"/>
        <v>0</v>
      </c>
      <c r="H177" s="36">
        <f t="shared" si="151"/>
        <v>5</v>
      </c>
      <c r="I177" s="36">
        <f t="shared" ref="I177:J177" si="159">SUM(I178:I179)</f>
        <v>5</v>
      </c>
      <c r="J177" s="36">
        <f t="shared" si="159"/>
        <v>0</v>
      </c>
      <c r="K177" s="36">
        <f t="shared" si="152"/>
        <v>5</v>
      </c>
      <c r="L177" s="36">
        <f t="shared" ref="L177:M177" si="160">SUM(L178:L179)</f>
        <v>5</v>
      </c>
      <c r="M177" s="36">
        <f t="shared" si="160"/>
        <v>0</v>
      </c>
      <c r="N177" s="36">
        <f t="shared" si="153"/>
        <v>5</v>
      </c>
      <c r="O177" s="36">
        <f t="shared" ref="O177:P177" si="161">SUM(O178:O179)</f>
        <v>5</v>
      </c>
      <c r="P177" s="36">
        <f t="shared" si="161"/>
        <v>0</v>
      </c>
    </row>
    <row r="178" spans="2:16" ht="18" x14ac:dyDescent="0.25">
      <c r="B178" s="41"/>
      <c r="C178" s="42"/>
      <c r="D178" s="44" t="s">
        <v>335</v>
      </c>
      <c r="E178" s="36">
        <f t="shared" si="150"/>
        <v>0</v>
      </c>
      <c r="F178" s="37">
        <v>0</v>
      </c>
      <c r="G178" s="37">
        <v>0</v>
      </c>
      <c r="H178" s="36">
        <f t="shared" si="151"/>
        <v>0</v>
      </c>
      <c r="I178" s="37">
        <v>0</v>
      </c>
      <c r="J178" s="37">
        <v>0</v>
      </c>
      <c r="K178" s="36">
        <f t="shared" si="152"/>
        <v>0</v>
      </c>
      <c r="L178" s="37">
        <v>0</v>
      </c>
      <c r="M178" s="37">
        <v>0</v>
      </c>
      <c r="N178" s="36">
        <f t="shared" si="153"/>
        <v>0</v>
      </c>
      <c r="O178" s="37">
        <v>0</v>
      </c>
      <c r="P178" s="37">
        <v>0</v>
      </c>
    </row>
    <row r="179" spans="2:16" ht="18" x14ac:dyDescent="0.25">
      <c r="B179" s="41"/>
      <c r="C179" s="42"/>
      <c r="D179" s="44" t="s">
        <v>155</v>
      </c>
      <c r="E179" s="36">
        <f t="shared" si="150"/>
        <v>5</v>
      </c>
      <c r="F179" s="37">
        <v>5</v>
      </c>
      <c r="G179" s="37">
        <v>0</v>
      </c>
      <c r="H179" s="36">
        <f t="shared" si="151"/>
        <v>5</v>
      </c>
      <c r="I179" s="37">
        <v>5</v>
      </c>
      <c r="J179" s="37">
        <v>0</v>
      </c>
      <c r="K179" s="36">
        <f t="shared" si="152"/>
        <v>5</v>
      </c>
      <c r="L179" s="37">
        <v>5</v>
      </c>
      <c r="M179" s="37">
        <v>0</v>
      </c>
      <c r="N179" s="36">
        <f t="shared" si="153"/>
        <v>5</v>
      </c>
      <c r="O179" s="37">
        <v>5</v>
      </c>
      <c r="P179" s="37">
        <v>0</v>
      </c>
    </row>
    <row r="180" spans="2:16" ht="45" x14ac:dyDescent="0.25">
      <c r="B180" s="41"/>
      <c r="C180" s="34" t="s">
        <v>391</v>
      </c>
      <c r="D180" s="39" t="s">
        <v>392</v>
      </c>
      <c r="E180" s="40">
        <f t="shared" si="150"/>
        <v>170</v>
      </c>
      <c r="F180" s="45">
        <v>170</v>
      </c>
      <c r="G180" s="37">
        <v>0</v>
      </c>
      <c r="H180" s="40">
        <f t="shared" si="151"/>
        <v>170</v>
      </c>
      <c r="I180" s="45">
        <v>170</v>
      </c>
      <c r="J180" s="37">
        <v>0</v>
      </c>
      <c r="K180" s="40">
        <f t="shared" si="152"/>
        <v>170</v>
      </c>
      <c r="L180" s="45">
        <v>170</v>
      </c>
      <c r="M180" s="37">
        <v>0</v>
      </c>
      <c r="N180" s="40">
        <f t="shared" si="153"/>
        <v>226</v>
      </c>
      <c r="O180" s="37">
        <v>226</v>
      </c>
      <c r="P180" s="37">
        <v>0</v>
      </c>
    </row>
    <row r="181" spans="2:16" ht="60" x14ac:dyDescent="0.25">
      <c r="B181" s="41"/>
      <c r="C181" s="34" t="s">
        <v>393</v>
      </c>
      <c r="D181" s="39" t="s">
        <v>394</v>
      </c>
      <c r="E181" s="40">
        <f t="shared" si="150"/>
        <v>90</v>
      </c>
      <c r="F181" s="45">
        <v>90</v>
      </c>
      <c r="G181" s="37">
        <v>0</v>
      </c>
      <c r="H181" s="40">
        <f t="shared" si="151"/>
        <v>90</v>
      </c>
      <c r="I181" s="45">
        <v>90</v>
      </c>
      <c r="J181" s="37">
        <v>0</v>
      </c>
      <c r="K181" s="40">
        <f t="shared" si="152"/>
        <v>90</v>
      </c>
      <c r="L181" s="45">
        <v>90</v>
      </c>
      <c r="M181" s="37">
        <v>0</v>
      </c>
      <c r="N181" s="40">
        <f t="shared" si="153"/>
        <v>120</v>
      </c>
      <c r="O181" s="37">
        <v>120</v>
      </c>
      <c r="P181" s="37">
        <v>0</v>
      </c>
    </row>
    <row r="182" spans="2:16" ht="18" x14ac:dyDescent="0.25">
      <c r="B182" s="30" t="s">
        <v>496</v>
      </c>
      <c r="C182" s="31"/>
      <c r="D182" s="53" t="s">
        <v>103</v>
      </c>
      <c r="E182" s="32">
        <f t="shared" si="150"/>
        <v>18749</v>
      </c>
      <c r="F182" s="33">
        <f>SUM(F186:F193)</f>
        <v>18749</v>
      </c>
      <c r="G182" s="33">
        <f>SUM(G186:G193)</f>
        <v>0</v>
      </c>
      <c r="H182" s="32">
        <f t="shared" si="151"/>
        <v>19847</v>
      </c>
      <c r="I182" s="33">
        <f>SUM(I186:I193)</f>
        <v>19847</v>
      </c>
      <c r="J182" s="33">
        <f>SUM(J186:J193)</f>
        <v>0</v>
      </c>
      <c r="K182" s="32">
        <f t="shared" si="152"/>
        <v>20251</v>
      </c>
      <c r="L182" s="33">
        <f>SUM(L186:L193)</f>
        <v>20251</v>
      </c>
      <c r="M182" s="33">
        <f>SUM(M186:M193)</f>
        <v>0</v>
      </c>
      <c r="N182" s="32">
        <f t="shared" si="153"/>
        <v>21072</v>
      </c>
      <c r="O182" s="33">
        <f>SUM(O186:O193)</f>
        <v>21072</v>
      </c>
      <c r="P182" s="33">
        <f>SUM(P186:P193)</f>
        <v>0</v>
      </c>
    </row>
    <row r="183" spans="2:16" ht="18" x14ac:dyDescent="0.25">
      <c r="B183" s="41"/>
      <c r="C183" s="42"/>
      <c r="D183" s="43" t="s">
        <v>151</v>
      </c>
      <c r="E183" s="36">
        <f t="shared" si="150"/>
        <v>31</v>
      </c>
      <c r="F183" s="36">
        <f t="shared" ref="F183:G183" si="162">SUM(F184:F185)</f>
        <v>31</v>
      </c>
      <c r="G183" s="36">
        <f t="shared" si="162"/>
        <v>0</v>
      </c>
      <c r="H183" s="36">
        <f t="shared" si="151"/>
        <v>31</v>
      </c>
      <c r="I183" s="36">
        <f t="shared" ref="I183:J183" si="163">SUM(I184:I185)</f>
        <v>31</v>
      </c>
      <c r="J183" s="36">
        <f t="shared" si="163"/>
        <v>0</v>
      </c>
      <c r="K183" s="36">
        <f t="shared" si="152"/>
        <v>31</v>
      </c>
      <c r="L183" s="36">
        <f t="shared" ref="L183:M183" si="164">SUM(L184:L185)</f>
        <v>31</v>
      </c>
      <c r="M183" s="36">
        <f t="shared" si="164"/>
        <v>0</v>
      </c>
      <c r="N183" s="36">
        <f t="shared" si="153"/>
        <v>31</v>
      </c>
      <c r="O183" s="36">
        <f t="shared" ref="O183:P183" si="165">SUM(O184:O185)</f>
        <v>31</v>
      </c>
      <c r="P183" s="36">
        <f t="shared" si="165"/>
        <v>0</v>
      </c>
    </row>
    <row r="184" spans="2:16" ht="18" x14ac:dyDescent="0.25">
      <c r="B184" s="41"/>
      <c r="C184" s="42"/>
      <c r="D184" s="44" t="s">
        <v>335</v>
      </c>
      <c r="E184" s="36">
        <f t="shared" si="150"/>
        <v>0</v>
      </c>
      <c r="F184" s="37">
        <v>0</v>
      </c>
      <c r="G184" s="37">
        <v>0</v>
      </c>
      <c r="H184" s="36">
        <f t="shared" si="151"/>
        <v>0</v>
      </c>
      <c r="I184" s="37">
        <v>0</v>
      </c>
      <c r="J184" s="37">
        <v>0</v>
      </c>
      <c r="K184" s="36">
        <f t="shared" si="152"/>
        <v>0</v>
      </c>
      <c r="L184" s="37">
        <v>0</v>
      </c>
      <c r="M184" s="37">
        <v>0</v>
      </c>
      <c r="N184" s="36">
        <f t="shared" si="153"/>
        <v>0</v>
      </c>
      <c r="O184" s="37">
        <v>0</v>
      </c>
      <c r="P184" s="37">
        <v>0</v>
      </c>
    </row>
    <row r="185" spans="2:16" ht="18" x14ac:dyDescent="0.25">
      <c r="B185" s="41"/>
      <c r="C185" s="42"/>
      <c r="D185" s="44" t="s">
        <v>155</v>
      </c>
      <c r="E185" s="36">
        <f t="shared" si="150"/>
        <v>31</v>
      </c>
      <c r="F185" s="37">
        <v>31</v>
      </c>
      <c r="G185" s="37">
        <v>0</v>
      </c>
      <c r="H185" s="36">
        <f t="shared" si="151"/>
        <v>31</v>
      </c>
      <c r="I185" s="37">
        <v>31</v>
      </c>
      <c r="J185" s="37">
        <v>0</v>
      </c>
      <c r="K185" s="36">
        <f t="shared" si="152"/>
        <v>31</v>
      </c>
      <c r="L185" s="37">
        <v>31</v>
      </c>
      <c r="M185" s="37">
        <v>0</v>
      </c>
      <c r="N185" s="36">
        <f t="shared" si="153"/>
        <v>31</v>
      </c>
      <c r="O185" s="37">
        <v>31</v>
      </c>
      <c r="P185" s="37">
        <v>0</v>
      </c>
    </row>
    <row r="186" spans="2:16" ht="60" x14ac:dyDescent="0.25">
      <c r="B186" s="38"/>
      <c r="C186" s="34" t="s">
        <v>188</v>
      </c>
      <c r="D186" s="39" t="s">
        <v>504</v>
      </c>
      <c r="E186" s="40">
        <f t="shared" si="150"/>
        <v>3121</v>
      </c>
      <c r="F186" s="45">
        <v>3121</v>
      </c>
      <c r="G186" s="37">
        <v>0</v>
      </c>
      <c r="H186" s="40">
        <f t="shared" si="151"/>
        <v>3130</v>
      </c>
      <c r="I186" s="45">
        <v>3130</v>
      </c>
      <c r="J186" s="37">
        <v>0</v>
      </c>
      <c r="K186" s="40">
        <f t="shared" si="152"/>
        <v>3130</v>
      </c>
      <c r="L186" s="45">
        <v>3130</v>
      </c>
      <c r="M186" s="37">
        <v>0</v>
      </c>
      <c r="N186" s="40">
        <f t="shared" si="153"/>
        <v>3140</v>
      </c>
      <c r="O186" s="37">
        <v>3140</v>
      </c>
      <c r="P186" s="37">
        <v>0</v>
      </c>
    </row>
    <row r="187" spans="2:16" ht="30" x14ac:dyDescent="0.25">
      <c r="B187" s="38"/>
      <c r="C187" s="34" t="s">
        <v>497</v>
      </c>
      <c r="D187" s="39" t="s">
        <v>193</v>
      </c>
      <c r="E187" s="40">
        <f t="shared" si="150"/>
        <v>1749</v>
      </c>
      <c r="F187" s="45">
        <v>1749</v>
      </c>
      <c r="G187" s="37">
        <v>0</v>
      </c>
      <c r="H187" s="40">
        <f t="shared" si="151"/>
        <v>1924</v>
      </c>
      <c r="I187" s="45">
        <v>1924</v>
      </c>
      <c r="J187" s="37">
        <v>0</v>
      </c>
      <c r="K187" s="40">
        <f t="shared" si="152"/>
        <v>2116</v>
      </c>
      <c r="L187" s="45">
        <v>2116</v>
      </c>
      <c r="M187" s="37">
        <v>0</v>
      </c>
      <c r="N187" s="40">
        <f t="shared" si="153"/>
        <v>2328</v>
      </c>
      <c r="O187" s="37">
        <v>2328</v>
      </c>
      <c r="P187" s="37">
        <v>0</v>
      </c>
    </row>
    <row r="188" spans="2:16" ht="15.75" x14ac:dyDescent="0.25">
      <c r="B188" s="38"/>
      <c r="C188" s="34" t="s">
        <v>498</v>
      </c>
      <c r="D188" s="39" t="s">
        <v>195</v>
      </c>
      <c r="E188" s="40">
        <f t="shared" si="150"/>
        <v>9500</v>
      </c>
      <c r="F188" s="45">
        <v>9500</v>
      </c>
      <c r="G188" s="37">
        <v>0</v>
      </c>
      <c r="H188" s="40">
        <f t="shared" si="151"/>
        <v>9830</v>
      </c>
      <c r="I188" s="45">
        <v>9830</v>
      </c>
      <c r="J188" s="37">
        <v>0</v>
      </c>
      <c r="K188" s="40">
        <f t="shared" si="152"/>
        <v>9830</v>
      </c>
      <c r="L188" s="45">
        <v>9830</v>
      </c>
      <c r="M188" s="37">
        <v>0</v>
      </c>
      <c r="N188" s="40">
        <f t="shared" si="153"/>
        <v>9950</v>
      </c>
      <c r="O188" s="37">
        <v>9950</v>
      </c>
      <c r="P188" s="37">
        <v>0</v>
      </c>
    </row>
    <row r="189" spans="2:16" ht="45" x14ac:dyDescent="0.25">
      <c r="B189" s="38"/>
      <c r="C189" s="34" t="s">
        <v>499</v>
      </c>
      <c r="D189" s="39" t="s">
        <v>348</v>
      </c>
      <c r="E189" s="40">
        <f t="shared" si="150"/>
        <v>39.200000000000003</v>
      </c>
      <c r="F189" s="45">
        <v>39.200000000000003</v>
      </c>
      <c r="G189" s="37">
        <v>0</v>
      </c>
      <c r="H189" s="40">
        <f t="shared" si="151"/>
        <v>40</v>
      </c>
      <c r="I189" s="45">
        <v>40</v>
      </c>
      <c r="J189" s="37">
        <v>0</v>
      </c>
      <c r="K189" s="40">
        <f t="shared" si="152"/>
        <v>40</v>
      </c>
      <c r="L189" s="45">
        <v>40</v>
      </c>
      <c r="M189" s="37">
        <v>0</v>
      </c>
      <c r="N189" s="40">
        <f t="shared" si="153"/>
        <v>40</v>
      </c>
      <c r="O189" s="37">
        <v>40</v>
      </c>
      <c r="P189" s="37">
        <v>0</v>
      </c>
    </row>
    <row r="190" spans="2:16" ht="30" x14ac:dyDescent="0.25">
      <c r="B190" s="38"/>
      <c r="C190" s="34" t="s">
        <v>500</v>
      </c>
      <c r="D190" s="39" t="s">
        <v>198</v>
      </c>
      <c r="E190" s="40">
        <f t="shared" si="150"/>
        <v>37.799999999999997</v>
      </c>
      <c r="F190" s="45">
        <v>37.799999999999997</v>
      </c>
      <c r="G190" s="37">
        <v>0</v>
      </c>
      <c r="H190" s="40">
        <f t="shared" si="151"/>
        <v>42</v>
      </c>
      <c r="I190" s="45">
        <v>42</v>
      </c>
      <c r="J190" s="37">
        <v>0</v>
      </c>
      <c r="K190" s="40">
        <f t="shared" si="152"/>
        <v>46</v>
      </c>
      <c r="L190" s="45">
        <v>46</v>
      </c>
      <c r="M190" s="37">
        <v>0</v>
      </c>
      <c r="N190" s="40">
        <f t="shared" si="153"/>
        <v>50</v>
      </c>
      <c r="O190" s="37">
        <v>50</v>
      </c>
      <c r="P190" s="37">
        <v>0</v>
      </c>
    </row>
    <row r="191" spans="2:16" ht="30" x14ac:dyDescent="0.25">
      <c r="B191" s="38"/>
      <c r="C191" s="34" t="s">
        <v>501</v>
      </c>
      <c r="D191" s="87" t="s">
        <v>598</v>
      </c>
      <c r="E191" s="40">
        <f t="shared" si="150"/>
        <v>1892</v>
      </c>
      <c r="F191" s="45">
        <v>1892</v>
      </c>
      <c r="G191" s="37">
        <v>0</v>
      </c>
      <c r="H191" s="40">
        <f t="shared" si="151"/>
        <v>2081</v>
      </c>
      <c r="I191" s="45">
        <v>2081</v>
      </c>
      <c r="J191" s="37">
        <v>0</v>
      </c>
      <c r="K191" s="40">
        <f t="shared" si="152"/>
        <v>2289</v>
      </c>
      <c r="L191" s="45">
        <v>2289</v>
      </c>
      <c r="M191" s="37">
        <v>0</v>
      </c>
      <c r="N191" s="40">
        <f t="shared" si="153"/>
        <v>2518</v>
      </c>
      <c r="O191" s="37">
        <v>2518</v>
      </c>
      <c r="P191" s="37">
        <v>0</v>
      </c>
    </row>
    <row r="192" spans="2:16" ht="89.25" customHeight="1" x14ac:dyDescent="0.25">
      <c r="B192" s="38"/>
      <c r="C192" s="34" t="s">
        <v>502</v>
      </c>
      <c r="D192" s="39" t="s">
        <v>398</v>
      </c>
      <c r="E192" s="40">
        <f t="shared" si="150"/>
        <v>410</v>
      </c>
      <c r="F192" s="45">
        <v>410</v>
      </c>
      <c r="G192" s="37">
        <v>0</v>
      </c>
      <c r="H192" s="40">
        <f t="shared" si="151"/>
        <v>500</v>
      </c>
      <c r="I192" s="45">
        <v>500</v>
      </c>
      <c r="J192" s="37">
        <v>0</v>
      </c>
      <c r="K192" s="40">
        <f t="shared" si="152"/>
        <v>500</v>
      </c>
      <c r="L192" s="45">
        <v>500</v>
      </c>
      <c r="M192" s="37">
        <v>0</v>
      </c>
      <c r="N192" s="40">
        <f t="shared" si="153"/>
        <v>546</v>
      </c>
      <c r="O192" s="37">
        <v>546</v>
      </c>
      <c r="P192" s="37">
        <v>0</v>
      </c>
    </row>
    <row r="193" spans="2:16" ht="30" customHeight="1" x14ac:dyDescent="0.25">
      <c r="B193" s="38"/>
      <c r="C193" s="34" t="s">
        <v>595</v>
      </c>
      <c r="D193" s="87" t="s">
        <v>596</v>
      </c>
      <c r="E193" s="40">
        <f t="shared" si="150"/>
        <v>2000</v>
      </c>
      <c r="F193" s="45">
        <v>2000</v>
      </c>
      <c r="G193" s="37">
        <v>0</v>
      </c>
      <c r="H193" s="40">
        <f t="shared" si="151"/>
        <v>2300</v>
      </c>
      <c r="I193" s="45">
        <v>2300</v>
      </c>
      <c r="J193" s="37">
        <v>0</v>
      </c>
      <c r="K193" s="40">
        <f t="shared" si="152"/>
        <v>2300</v>
      </c>
      <c r="L193" s="45">
        <v>2300</v>
      </c>
      <c r="M193" s="37">
        <v>0</v>
      </c>
      <c r="N193" s="40">
        <f t="shared" si="153"/>
        <v>2500</v>
      </c>
      <c r="O193" s="45">
        <v>2500</v>
      </c>
      <c r="P193" s="37">
        <v>0</v>
      </c>
    </row>
    <row r="194" spans="2:16" ht="18" x14ac:dyDescent="0.25">
      <c r="B194" s="30" t="s">
        <v>505</v>
      </c>
      <c r="C194" s="31"/>
      <c r="D194" s="53" t="s">
        <v>104</v>
      </c>
      <c r="E194" s="32">
        <f t="shared" si="150"/>
        <v>14229</v>
      </c>
      <c r="F194" s="33">
        <f>SUM(F198:F202)</f>
        <v>14229</v>
      </c>
      <c r="G194" s="33">
        <f>SUM(G198:G202)</f>
        <v>0</v>
      </c>
      <c r="H194" s="32">
        <f t="shared" si="151"/>
        <v>17372</v>
      </c>
      <c r="I194" s="33">
        <f>SUM(I198:I202)</f>
        <v>17372</v>
      </c>
      <c r="J194" s="33">
        <f>SUM(J198:J202)</f>
        <v>0</v>
      </c>
      <c r="K194" s="32">
        <f t="shared" si="152"/>
        <v>20503</v>
      </c>
      <c r="L194" s="33">
        <f>SUM(L198:L202)</f>
        <v>20503</v>
      </c>
      <c r="M194" s="33">
        <f>SUM(M198:M202)</f>
        <v>0</v>
      </c>
      <c r="N194" s="32">
        <f t="shared" si="153"/>
        <v>22062</v>
      </c>
      <c r="O194" s="33">
        <f>SUM(O198:O202)</f>
        <v>22062</v>
      </c>
      <c r="P194" s="33">
        <f>SUM(P198:P202)</f>
        <v>0</v>
      </c>
    </row>
    <row r="195" spans="2:16" ht="18" x14ac:dyDescent="0.25">
      <c r="B195" s="41"/>
      <c r="C195" s="42"/>
      <c r="D195" s="43" t="s">
        <v>151</v>
      </c>
      <c r="E195" s="36">
        <f t="shared" si="150"/>
        <v>0</v>
      </c>
      <c r="F195" s="36">
        <f t="shared" ref="F195:G195" si="166">SUM(F196:F197)</f>
        <v>0</v>
      </c>
      <c r="G195" s="36">
        <f t="shared" si="166"/>
        <v>0</v>
      </c>
      <c r="H195" s="36">
        <f t="shared" si="151"/>
        <v>0</v>
      </c>
      <c r="I195" s="36">
        <f t="shared" ref="I195:J195" si="167">SUM(I196:I197)</f>
        <v>0</v>
      </c>
      <c r="J195" s="36">
        <f t="shared" si="167"/>
        <v>0</v>
      </c>
      <c r="K195" s="36">
        <f t="shared" si="152"/>
        <v>0</v>
      </c>
      <c r="L195" s="36">
        <f t="shared" ref="L195:M195" si="168">SUM(L196:L197)</f>
        <v>0</v>
      </c>
      <c r="M195" s="36">
        <f t="shared" si="168"/>
        <v>0</v>
      </c>
      <c r="N195" s="36">
        <f t="shared" si="153"/>
        <v>0</v>
      </c>
      <c r="O195" s="36">
        <f t="shared" ref="O195:P195" si="169">SUM(O196:O197)</f>
        <v>0</v>
      </c>
      <c r="P195" s="36">
        <f t="shared" si="169"/>
        <v>0</v>
      </c>
    </row>
    <row r="196" spans="2:16" ht="18" x14ac:dyDescent="0.25">
      <c r="B196" s="41"/>
      <c r="C196" s="42"/>
      <c r="D196" s="44" t="s">
        <v>335</v>
      </c>
      <c r="E196" s="36">
        <f t="shared" si="150"/>
        <v>0</v>
      </c>
      <c r="F196" s="37">
        <v>0</v>
      </c>
      <c r="G196" s="37">
        <v>0</v>
      </c>
      <c r="H196" s="36">
        <f t="shared" si="151"/>
        <v>0</v>
      </c>
      <c r="I196" s="37">
        <v>0</v>
      </c>
      <c r="J196" s="37">
        <v>0</v>
      </c>
      <c r="K196" s="36">
        <f t="shared" si="152"/>
        <v>0</v>
      </c>
      <c r="L196" s="37">
        <v>0</v>
      </c>
      <c r="M196" s="37">
        <v>0</v>
      </c>
      <c r="N196" s="36">
        <f t="shared" si="153"/>
        <v>0</v>
      </c>
      <c r="O196" s="37">
        <v>0</v>
      </c>
      <c r="P196" s="37">
        <v>0</v>
      </c>
    </row>
    <row r="197" spans="2:16" ht="18" x14ac:dyDescent="0.25">
      <c r="B197" s="41"/>
      <c r="C197" s="42"/>
      <c r="D197" s="44" t="s">
        <v>155</v>
      </c>
      <c r="E197" s="36">
        <f t="shared" si="150"/>
        <v>0</v>
      </c>
      <c r="F197" s="37">
        <v>0</v>
      </c>
      <c r="G197" s="37">
        <v>0</v>
      </c>
      <c r="H197" s="36">
        <f t="shared" si="151"/>
        <v>0</v>
      </c>
      <c r="I197" s="37">
        <v>0</v>
      </c>
      <c r="J197" s="37">
        <v>0</v>
      </c>
      <c r="K197" s="36">
        <f t="shared" si="152"/>
        <v>0</v>
      </c>
      <c r="L197" s="37">
        <v>0</v>
      </c>
      <c r="M197" s="37">
        <v>0</v>
      </c>
      <c r="N197" s="36">
        <f t="shared" si="153"/>
        <v>0</v>
      </c>
      <c r="O197" s="37">
        <v>0</v>
      </c>
      <c r="P197" s="37">
        <v>0</v>
      </c>
    </row>
    <row r="198" spans="2:16" ht="105" x14ac:dyDescent="0.25">
      <c r="B198" s="38"/>
      <c r="C198" s="60" t="s">
        <v>190</v>
      </c>
      <c r="D198" s="39" t="s">
        <v>506</v>
      </c>
      <c r="E198" s="40">
        <f t="shared" si="150"/>
        <v>4465</v>
      </c>
      <c r="F198" s="45">
        <v>4465</v>
      </c>
      <c r="G198" s="37">
        <v>0</v>
      </c>
      <c r="H198" s="40">
        <f t="shared" si="151"/>
        <v>4912</v>
      </c>
      <c r="I198" s="45">
        <v>4912</v>
      </c>
      <c r="J198" s="37">
        <v>0</v>
      </c>
      <c r="K198" s="40">
        <f t="shared" si="152"/>
        <v>5403</v>
      </c>
      <c r="L198" s="37">
        <v>5403</v>
      </c>
      <c r="M198" s="37">
        <v>0</v>
      </c>
      <c r="N198" s="40">
        <f t="shared" si="153"/>
        <v>5943</v>
      </c>
      <c r="O198" s="37">
        <v>5943</v>
      </c>
      <c r="P198" s="37">
        <v>0</v>
      </c>
    </row>
    <row r="199" spans="2:16" ht="30" x14ac:dyDescent="0.25">
      <c r="B199" s="38"/>
      <c r="C199" s="60" t="s">
        <v>192</v>
      </c>
      <c r="D199" s="39" t="s">
        <v>202</v>
      </c>
      <c r="E199" s="40">
        <f t="shared" si="150"/>
        <v>4160</v>
      </c>
      <c r="F199" s="45">
        <v>4160</v>
      </c>
      <c r="G199" s="45">
        <v>0</v>
      </c>
      <c r="H199" s="40">
        <f t="shared" si="151"/>
        <v>4360</v>
      </c>
      <c r="I199" s="112">
        <v>4360</v>
      </c>
      <c r="J199" s="45">
        <v>0</v>
      </c>
      <c r="K199" s="40">
        <f t="shared" si="152"/>
        <v>6200</v>
      </c>
      <c r="L199" s="45">
        <v>6200</v>
      </c>
      <c r="M199" s="45">
        <v>0</v>
      </c>
      <c r="N199" s="40">
        <f t="shared" si="153"/>
        <v>6500</v>
      </c>
      <c r="O199" s="37">
        <v>6500</v>
      </c>
      <c r="P199" s="45">
        <v>0</v>
      </c>
    </row>
    <row r="200" spans="2:16" ht="30" x14ac:dyDescent="0.25">
      <c r="B200" s="38"/>
      <c r="C200" s="60" t="s">
        <v>194</v>
      </c>
      <c r="D200" s="39" t="s">
        <v>204</v>
      </c>
      <c r="E200" s="40">
        <f t="shared" si="150"/>
        <v>2450</v>
      </c>
      <c r="F200" s="45">
        <v>2450</v>
      </c>
      <c r="G200" s="45">
        <v>0</v>
      </c>
      <c r="H200" s="40">
        <f t="shared" si="151"/>
        <v>4000</v>
      </c>
      <c r="I200" s="45">
        <v>4000</v>
      </c>
      <c r="J200" s="45">
        <v>0</v>
      </c>
      <c r="K200" s="40">
        <f t="shared" si="152"/>
        <v>4300</v>
      </c>
      <c r="L200" s="45">
        <v>4300</v>
      </c>
      <c r="M200" s="45">
        <v>0</v>
      </c>
      <c r="N200" s="40">
        <f t="shared" si="153"/>
        <v>4600</v>
      </c>
      <c r="O200" s="37">
        <v>4600</v>
      </c>
      <c r="P200" s="45">
        <v>0</v>
      </c>
    </row>
    <row r="201" spans="2:16" ht="30" x14ac:dyDescent="0.25">
      <c r="B201" s="38"/>
      <c r="C201" s="60" t="s">
        <v>196</v>
      </c>
      <c r="D201" s="87" t="s">
        <v>599</v>
      </c>
      <c r="E201" s="40">
        <f t="shared" ref="E201:E230" si="170">SUM(F201:G201)</f>
        <v>2419</v>
      </c>
      <c r="F201" s="45">
        <v>2419</v>
      </c>
      <c r="G201" s="45">
        <v>0</v>
      </c>
      <c r="H201" s="40">
        <f t="shared" ref="H201:H230" si="171">SUM(I201:J201)</f>
        <v>3100</v>
      </c>
      <c r="I201" s="45">
        <v>3100</v>
      </c>
      <c r="J201" s="45">
        <v>0</v>
      </c>
      <c r="K201" s="40">
        <f t="shared" ref="K201:K230" si="172">SUM(L201:M201)</f>
        <v>3100</v>
      </c>
      <c r="L201" s="45">
        <v>3100</v>
      </c>
      <c r="M201" s="45">
        <v>0</v>
      </c>
      <c r="N201" s="40">
        <f t="shared" ref="N201:N230" si="173">SUM(O201:P201)</f>
        <v>3219</v>
      </c>
      <c r="O201" s="37">
        <v>3219</v>
      </c>
      <c r="P201" s="45">
        <v>0</v>
      </c>
    </row>
    <row r="202" spans="2:16" ht="69.75" customHeight="1" x14ac:dyDescent="0.25">
      <c r="B202" s="38"/>
      <c r="C202" s="88" t="s">
        <v>197</v>
      </c>
      <c r="D202" s="87" t="s">
        <v>597</v>
      </c>
      <c r="E202" s="40">
        <f t="shared" si="170"/>
        <v>735</v>
      </c>
      <c r="F202" s="45">
        <v>735</v>
      </c>
      <c r="G202" s="45">
        <v>0</v>
      </c>
      <c r="H202" s="40">
        <f t="shared" si="171"/>
        <v>1000</v>
      </c>
      <c r="I202" s="45">
        <v>1000</v>
      </c>
      <c r="J202" s="45">
        <v>0</v>
      </c>
      <c r="K202" s="40">
        <f t="shared" si="172"/>
        <v>1500</v>
      </c>
      <c r="L202" s="45">
        <v>1500</v>
      </c>
      <c r="M202" s="45">
        <v>0</v>
      </c>
      <c r="N202" s="40">
        <f t="shared" si="173"/>
        <v>1800</v>
      </c>
      <c r="O202" s="45">
        <v>1800</v>
      </c>
      <c r="P202" s="45">
        <v>0</v>
      </c>
    </row>
    <row r="203" spans="2:16" ht="18" x14ac:dyDescent="0.25">
      <c r="B203" s="30" t="s">
        <v>508</v>
      </c>
      <c r="C203" s="31"/>
      <c r="D203" s="53" t="s">
        <v>106</v>
      </c>
      <c r="E203" s="32">
        <f t="shared" si="170"/>
        <v>8000</v>
      </c>
      <c r="F203" s="33">
        <f>SUM(F207:F212)</f>
        <v>8000</v>
      </c>
      <c r="G203" s="33">
        <f>SUM(G207:G212)</f>
        <v>0</v>
      </c>
      <c r="H203" s="32">
        <f t="shared" si="171"/>
        <v>8900</v>
      </c>
      <c r="I203" s="33">
        <f>SUM(I207:I212)</f>
        <v>8900</v>
      </c>
      <c r="J203" s="33">
        <f>SUM(J207:J212)</f>
        <v>0</v>
      </c>
      <c r="K203" s="32">
        <f t="shared" si="172"/>
        <v>9000</v>
      </c>
      <c r="L203" s="33">
        <f>SUM(L207:L212)</f>
        <v>9000</v>
      </c>
      <c r="M203" s="33">
        <f>SUM(M207:M212)</f>
        <v>0</v>
      </c>
      <c r="N203" s="32">
        <f t="shared" si="173"/>
        <v>9150</v>
      </c>
      <c r="O203" s="33">
        <f>SUM(O207:O212)</f>
        <v>9150</v>
      </c>
      <c r="P203" s="33">
        <f>SUM(P207:P212)</f>
        <v>0</v>
      </c>
    </row>
    <row r="204" spans="2:16" ht="18" x14ac:dyDescent="0.25">
      <c r="B204" s="41"/>
      <c r="C204" s="42"/>
      <c r="D204" s="43" t="s">
        <v>151</v>
      </c>
      <c r="E204" s="36">
        <f t="shared" si="170"/>
        <v>0</v>
      </c>
      <c r="F204" s="36">
        <f t="shared" ref="F204:G204" si="174">SUM(F205:F206)</f>
        <v>0</v>
      </c>
      <c r="G204" s="36">
        <f t="shared" si="174"/>
        <v>0</v>
      </c>
      <c r="H204" s="36">
        <f t="shared" si="171"/>
        <v>0</v>
      </c>
      <c r="I204" s="36">
        <f t="shared" ref="I204:J204" si="175">SUM(I205:I206)</f>
        <v>0</v>
      </c>
      <c r="J204" s="36">
        <f t="shared" si="175"/>
        <v>0</v>
      </c>
      <c r="K204" s="36">
        <f t="shared" si="172"/>
        <v>0</v>
      </c>
      <c r="L204" s="36">
        <f t="shared" ref="L204:M204" si="176">SUM(L205:L206)</f>
        <v>0</v>
      </c>
      <c r="M204" s="36">
        <f t="shared" si="176"/>
        <v>0</v>
      </c>
      <c r="N204" s="36">
        <f t="shared" si="173"/>
        <v>0</v>
      </c>
      <c r="O204" s="36">
        <f t="shared" ref="O204:P204" si="177">SUM(O205:O206)</f>
        <v>0</v>
      </c>
      <c r="P204" s="36">
        <f t="shared" si="177"/>
        <v>0</v>
      </c>
    </row>
    <row r="205" spans="2:16" ht="18" x14ac:dyDescent="0.25">
      <c r="B205" s="41"/>
      <c r="C205" s="42"/>
      <c r="D205" s="44" t="s">
        <v>335</v>
      </c>
      <c r="E205" s="36">
        <f t="shared" si="170"/>
        <v>0</v>
      </c>
      <c r="F205" s="37">
        <v>0</v>
      </c>
      <c r="G205" s="37">
        <v>0</v>
      </c>
      <c r="H205" s="36">
        <f t="shared" si="171"/>
        <v>0</v>
      </c>
      <c r="I205" s="37">
        <v>0</v>
      </c>
      <c r="J205" s="37">
        <v>0</v>
      </c>
      <c r="K205" s="36">
        <f t="shared" si="172"/>
        <v>0</v>
      </c>
      <c r="L205" s="37">
        <v>0</v>
      </c>
      <c r="M205" s="37">
        <v>0</v>
      </c>
      <c r="N205" s="36">
        <f t="shared" si="173"/>
        <v>0</v>
      </c>
      <c r="O205" s="37">
        <v>0</v>
      </c>
      <c r="P205" s="37">
        <v>0</v>
      </c>
    </row>
    <row r="206" spans="2:16" ht="18" x14ac:dyDescent="0.25">
      <c r="B206" s="41"/>
      <c r="C206" s="42"/>
      <c r="D206" s="44" t="s">
        <v>155</v>
      </c>
      <c r="E206" s="36">
        <f t="shared" si="170"/>
        <v>0</v>
      </c>
      <c r="F206" s="37">
        <v>0</v>
      </c>
      <c r="G206" s="37">
        <v>0</v>
      </c>
      <c r="H206" s="36">
        <f t="shared" si="171"/>
        <v>0</v>
      </c>
      <c r="I206" s="37">
        <v>0</v>
      </c>
      <c r="J206" s="37">
        <v>0</v>
      </c>
      <c r="K206" s="36">
        <f t="shared" si="172"/>
        <v>0</v>
      </c>
      <c r="L206" s="37">
        <v>0</v>
      </c>
      <c r="M206" s="37">
        <v>0</v>
      </c>
      <c r="N206" s="36">
        <f t="shared" si="173"/>
        <v>0</v>
      </c>
      <c r="O206" s="37">
        <v>0</v>
      </c>
      <c r="P206" s="37">
        <v>0</v>
      </c>
    </row>
    <row r="207" spans="2:16" ht="45" x14ac:dyDescent="0.25">
      <c r="B207" s="38"/>
      <c r="C207" s="60" t="s">
        <v>200</v>
      </c>
      <c r="D207" s="39" t="s">
        <v>350</v>
      </c>
      <c r="E207" s="40">
        <f t="shared" si="170"/>
        <v>6113</v>
      </c>
      <c r="F207" s="45">
        <v>6113</v>
      </c>
      <c r="G207" s="45">
        <v>0</v>
      </c>
      <c r="H207" s="40">
        <f t="shared" si="171"/>
        <v>6905</v>
      </c>
      <c r="I207" s="45">
        <v>6905</v>
      </c>
      <c r="J207" s="45">
        <v>0</v>
      </c>
      <c r="K207" s="40">
        <f t="shared" si="172"/>
        <v>6995</v>
      </c>
      <c r="L207" s="45">
        <f>7500-505</f>
        <v>6995</v>
      </c>
      <c r="M207" s="45">
        <v>0</v>
      </c>
      <c r="N207" s="40">
        <f t="shared" si="173"/>
        <v>6995</v>
      </c>
      <c r="O207" s="45">
        <f>7500-505</f>
        <v>6995</v>
      </c>
      <c r="P207" s="45">
        <v>0</v>
      </c>
    </row>
    <row r="208" spans="2:16" x14ac:dyDescent="0.25">
      <c r="B208" s="38"/>
      <c r="C208" s="60" t="s">
        <v>201</v>
      </c>
      <c r="D208" s="39" t="s">
        <v>209</v>
      </c>
      <c r="E208" s="40">
        <f t="shared" si="170"/>
        <v>413</v>
      </c>
      <c r="F208" s="45">
        <v>413</v>
      </c>
      <c r="G208" s="45">
        <v>0</v>
      </c>
      <c r="H208" s="40">
        <f t="shared" si="171"/>
        <v>415</v>
      </c>
      <c r="I208" s="45">
        <v>415</v>
      </c>
      <c r="J208" s="45">
        <v>0</v>
      </c>
      <c r="K208" s="40">
        <f t="shared" si="172"/>
        <v>415</v>
      </c>
      <c r="L208" s="45">
        <v>415</v>
      </c>
      <c r="M208" s="45">
        <v>0</v>
      </c>
      <c r="N208" s="40">
        <f t="shared" si="173"/>
        <v>415</v>
      </c>
      <c r="O208" s="45">
        <v>415</v>
      </c>
      <c r="P208" s="45">
        <v>0</v>
      </c>
    </row>
    <row r="209" spans="2:16" ht="75" x14ac:dyDescent="0.25">
      <c r="B209" s="38"/>
      <c r="C209" s="60" t="s">
        <v>203</v>
      </c>
      <c r="D209" s="39" t="s">
        <v>509</v>
      </c>
      <c r="E209" s="40">
        <f t="shared" si="170"/>
        <v>374</v>
      </c>
      <c r="F209" s="45">
        <v>374</v>
      </c>
      <c r="G209" s="45">
        <v>0</v>
      </c>
      <c r="H209" s="40">
        <f t="shared" si="171"/>
        <v>380</v>
      </c>
      <c r="I209" s="45">
        <v>380</v>
      </c>
      <c r="J209" s="45">
        <v>0</v>
      </c>
      <c r="K209" s="40">
        <f t="shared" si="172"/>
        <v>380</v>
      </c>
      <c r="L209" s="45">
        <v>380</v>
      </c>
      <c r="M209" s="45">
        <v>0</v>
      </c>
      <c r="N209" s="40">
        <f t="shared" si="173"/>
        <v>380</v>
      </c>
      <c r="O209" s="45">
        <v>380</v>
      </c>
      <c r="P209" s="45">
        <v>0</v>
      </c>
    </row>
    <row r="210" spans="2:16" ht="45" x14ac:dyDescent="0.25">
      <c r="B210" s="38"/>
      <c r="C210" s="60" t="s">
        <v>205</v>
      </c>
      <c r="D210" s="39" t="s">
        <v>213</v>
      </c>
      <c r="E210" s="40">
        <f t="shared" si="170"/>
        <v>800</v>
      </c>
      <c r="F210" s="45">
        <v>800</v>
      </c>
      <c r="G210" s="45">
        <v>0</v>
      </c>
      <c r="H210" s="40">
        <f t="shared" si="171"/>
        <v>800</v>
      </c>
      <c r="I210" s="45">
        <v>800</v>
      </c>
      <c r="J210" s="45">
        <v>0</v>
      </c>
      <c r="K210" s="40">
        <f t="shared" si="172"/>
        <v>800</v>
      </c>
      <c r="L210" s="45">
        <v>800</v>
      </c>
      <c r="M210" s="45">
        <v>0</v>
      </c>
      <c r="N210" s="40">
        <f t="shared" si="173"/>
        <v>900</v>
      </c>
      <c r="O210" s="45">
        <v>900</v>
      </c>
      <c r="P210" s="45">
        <v>0</v>
      </c>
    </row>
    <row r="211" spans="2:16" x14ac:dyDescent="0.25">
      <c r="B211" s="38"/>
      <c r="C211" s="60" t="s">
        <v>401</v>
      </c>
      <c r="D211" s="39" t="s">
        <v>215</v>
      </c>
      <c r="E211" s="40">
        <f t="shared" si="170"/>
        <v>100</v>
      </c>
      <c r="F211" s="45">
        <v>100</v>
      </c>
      <c r="G211" s="45">
        <v>0</v>
      </c>
      <c r="H211" s="40">
        <f t="shared" si="171"/>
        <v>120</v>
      </c>
      <c r="I211" s="45">
        <v>120</v>
      </c>
      <c r="J211" s="45">
        <v>0</v>
      </c>
      <c r="K211" s="40">
        <f t="shared" si="172"/>
        <v>130</v>
      </c>
      <c r="L211" s="45">
        <v>130</v>
      </c>
      <c r="M211" s="45">
        <v>0</v>
      </c>
      <c r="N211" s="40">
        <f t="shared" si="173"/>
        <v>180</v>
      </c>
      <c r="O211" s="45">
        <v>180</v>
      </c>
      <c r="P211" s="45">
        <v>0</v>
      </c>
    </row>
    <row r="212" spans="2:16" ht="120" x14ac:dyDescent="0.25">
      <c r="B212" s="38"/>
      <c r="C212" s="60" t="s">
        <v>402</v>
      </c>
      <c r="D212" s="39" t="s">
        <v>510</v>
      </c>
      <c r="E212" s="40">
        <f t="shared" si="170"/>
        <v>200</v>
      </c>
      <c r="F212" s="45">
        <v>200</v>
      </c>
      <c r="G212" s="45">
        <v>0</v>
      </c>
      <c r="H212" s="40">
        <f t="shared" si="171"/>
        <v>280</v>
      </c>
      <c r="I212" s="45">
        <v>280</v>
      </c>
      <c r="J212" s="45">
        <v>0</v>
      </c>
      <c r="K212" s="40">
        <f t="shared" si="172"/>
        <v>280</v>
      </c>
      <c r="L212" s="45">
        <v>280</v>
      </c>
      <c r="M212" s="45">
        <v>0</v>
      </c>
      <c r="N212" s="40">
        <f t="shared" si="173"/>
        <v>280</v>
      </c>
      <c r="O212" s="45">
        <v>280</v>
      </c>
      <c r="P212" s="45">
        <v>0</v>
      </c>
    </row>
    <row r="213" spans="2:16" ht="36" x14ac:dyDescent="0.25">
      <c r="B213" s="30" t="s">
        <v>511</v>
      </c>
      <c r="C213" s="31"/>
      <c r="D213" s="53" t="s">
        <v>109</v>
      </c>
      <c r="E213" s="32">
        <f t="shared" si="170"/>
        <v>11392</v>
      </c>
      <c r="F213" s="33">
        <f>SUM(F217:F223)</f>
        <v>11392</v>
      </c>
      <c r="G213" s="33">
        <f>SUM(G217:G223)</f>
        <v>0</v>
      </c>
      <c r="H213" s="32">
        <f t="shared" si="171"/>
        <v>15402</v>
      </c>
      <c r="I213" s="33">
        <f>SUM(I217:I223)</f>
        <v>15402</v>
      </c>
      <c r="J213" s="33">
        <f>SUM(J217:J223)</f>
        <v>0</v>
      </c>
      <c r="K213" s="32">
        <f t="shared" si="172"/>
        <v>15402</v>
      </c>
      <c r="L213" s="33">
        <f>SUM(L217:L223)</f>
        <v>15402</v>
      </c>
      <c r="M213" s="33">
        <f>SUM(M217:M223)</f>
        <v>0</v>
      </c>
      <c r="N213" s="32">
        <f t="shared" si="173"/>
        <v>15962</v>
      </c>
      <c r="O213" s="33">
        <f>SUM(O217:O223)</f>
        <v>15962</v>
      </c>
      <c r="P213" s="33">
        <f>SUM(P217:P223)</f>
        <v>0</v>
      </c>
    </row>
    <row r="214" spans="2:16" ht="18" x14ac:dyDescent="0.25">
      <c r="B214" s="41"/>
      <c r="C214" s="42"/>
      <c r="D214" s="43" t="s">
        <v>151</v>
      </c>
      <c r="E214" s="36">
        <f t="shared" si="170"/>
        <v>0</v>
      </c>
      <c r="F214" s="36">
        <f t="shared" ref="F214:G214" si="178">SUM(F215:F216)</f>
        <v>0</v>
      </c>
      <c r="G214" s="36">
        <f t="shared" si="178"/>
        <v>0</v>
      </c>
      <c r="H214" s="36">
        <f t="shared" si="171"/>
        <v>0</v>
      </c>
      <c r="I214" s="36">
        <f t="shared" ref="I214:J214" si="179">SUM(I215:I216)</f>
        <v>0</v>
      </c>
      <c r="J214" s="36">
        <f t="shared" si="179"/>
        <v>0</v>
      </c>
      <c r="K214" s="36">
        <f t="shared" si="172"/>
        <v>0</v>
      </c>
      <c r="L214" s="36">
        <f t="shared" ref="L214:M214" si="180">SUM(L215:L216)</f>
        <v>0</v>
      </c>
      <c r="M214" s="36">
        <f t="shared" si="180"/>
        <v>0</v>
      </c>
      <c r="N214" s="36">
        <f t="shared" si="173"/>
        <v>0</v>
      </c>
      <c r="O214" s="36">
        <f t="shared" ref="O214:P214" si="181">SUM(O215:O216)</f>
        <v>0</v>
      </c>
      <c r="P214" s="36">
        <f t="shared" si="181"/>
        <v>0</v>
      </c>
    </row>
    <row r="215" spans="2:16" ht="18" x14ac:dyDescent="0.25">
      <c r="B215" s="41"/>
      <c r="C215" s="42"/>
      <c r="D215" s="44" t="s">
        <v>335</v>
      </c>
      <c r="E215" s="36">
        <f t="shared" si="170"/>
        <v>0</v>
      </c>
      <c r="F215" s="37">
        <v>0</v>
      </c>
      <c r="G215" s="37">
        <v>0</v>
      </c>
      <c r="H215" s="36">
        <f t="shared" si="171"/>
        <v>0</v>
      </c>
      <c r="I215" s="37">
        <v>0</v>
      </c>
      <c r="J215" s="37">
        <v>0</v>
      </c>
      <c r="K215" s="36">
        <f t="shared" si="172"/>
        <v>0</v>
      </c>
      <c r="L215" s="37">
        <v>0</v>
      </c>
      <c r="M215" s="37">
        <v>0</v>
      </c>
      <c r="N215" s="36">
        <f t="shared" si="173"/>
        <v>0</v>
      </c>
      <c r="O215" s="37">
        <v>0</v>
      </c>
      <c r="P215" s="37">
        <v>0</v>
      </c>
    </row>
    <row r="216" spans="2:16" ht="18" x14ac:dyDescent="0.25">
      <c r="B216" s="41"/>
      <c r="C216" s="42"/>
      <c r="D216" s="44" t="s">
        <v>155</v>
      </c>
      <c r="E216" s="36">
        <f t="shared" si="170"/>
        <v>0</v>
      </c>
      <c r="F216" s="37">
        <v>0</v>
      </c>
      <c r="G216" s="37">
        <v>0</v>
      </c>
      <c r="H216" s="36">
        <f t="shared" si="171"/>
        <v>0</v>
      </c>
      <c r="I216" s="37">
        <v>0</v>
      </c>
      <c r="J216" s="37">
        <v>0</v>
      </c>
      <c r="K216" s="36">
        <f t="shared" si="172"/>
        <v>0</v>
      </c>
      <c r="L216" s="37">
        <v>0</v>
      </c>
      <c r="M216" s="37">
        <v>0</v>
      </c>
      <c r="N216" s="36">
        <f t="shared" si="173"/>
        <v>0</v>
      </c>
      <c r="O216" s="37">
        <v>0</v>
      </c>
      <c r="P216" s="37">
        <v>0</v>
      </c>
    </row>
    <row r="217" spans="2:16" ht="75" x14ac:dyDescent="0.25">
      <c r="B217" s="38"/>
      <c r="C217" s="60" t="s">
        <v>513</v>
      </c>
      <c r="D217" s="39" t="s">
        <v>512</v>
      </c>
      <c r="E217" s="40">
        <f t="shared" si="170"/>
        <v>2882</v>
      </c>
      <c r="F217" s="45">
        <v>2882</v>
      </c>
      <c r="G217" s="45">
        <v>0</v>
      </c>
      <c r="H217" s="40">
        <f t="shared" si="171"/>
        <v>3100</v>
      </c>
      <c r="I217" s="45">
        <v>3100</v>
      </c>
      <c r="J217" s="45">
        <v>0</v>
      </c>
      <c r="K217" s="40">
        <f t="shared" si="172"/>
        <v>3100</v>
      </c>
      <c r="L217" s="45">
        <v>3100</v>
      </c>
      <c r="M217" s="45">
        <v>0</v>
      </c>
      <c r="N217" s="40">
        <f t="shared" si="173"/>
        <v>3520</v>
      </c>
      <c r="O217" s="37">
        <v>3520</v>
      </c>
      <c r="P217" s="45">
        <v>0</v>
      </c>
    </row>
    <row r="218" spans="2:16" ht="90" x14ac:dyDescent="0.25">
      <c r="B218" s="38"/>
      <c r="C218" s="60" t="s">
        <v>514</v>
      </c>
      <c r="D218" s="39" t="s">
        <v>352</v>
      </c>
      <c r="E218" s="40">
        <f t="shared" si="170"/>
        <v>6700</v>
      </c>
      <c r="F218" s="45">
        <v>6700</v>
      </c>
      <c r="G218" s="45">
        <v>0</v>
      </c>
      <c r="H218" s="40">
        <f t="shared" si="171"/>
        <v>10144</v>
      </c>
      <c r="I218" s="45">
        <f>10648.3-504.3</f>
        <v>10144</v>
      </c>
      <c r="J218" s="45">
        <v>0</v>
      </c>
      <c r="K218" s="40">
        <f t="shared" si="172"/>
        <v>10144</v>
      </c>
      <c r="L218" s="45">
        <f>10648.3-504.3</f>
        <v>10144</v>
      </c>
      <c r="M218" s="45">
        <v>0</v>
      </c>
      <c r="N218" s="40">
        <f t="shared" si="173"/>
        <v>10144</v>
      </c>
      <c r="O218" s="37">
        <v>10144</v>
      </c>
      <c r="P218" s="45">
        <v>0</v>
      </c>
    </row>
    <row r="219" spans="2:16" ht="60.75" customHeight="1" x14ac:dyDescent="0.25">
      <c r="B219" s="38"/>
      <c r="C219" s="60" t="s">
        <v>515</v>
      </c>
      <c r="D219" s="39" t="s">
        <v>354</v>
      </c>
      <c r="E219" s="40">
        <f t="shared" si="170"/>
        <v>300</v>
      </c>
      <c r="F219" s="45">
        <v>300</v>
      </c>
      <c r="G219" s="45"/>
      <c r="H219" s="40">
        <f t="shared" si="171"/>
        <v>300</v>
      </c>
      <c r="I219" s="45">
        <v>300</v>
      </c>
      <c r="J219" s="45"/>
      <c r="K219" s="40">
        <f t="shared" si="172"/>
        <v>300</v>
      </c>
      <c r="L219" s="45">
        <v>300</v>
      </c>
      <c r="M219" s="45"/>
      <c r="N219" s="40">
        <f t="shared" si="173"/>
        <v>300</v>
      </c>
      <c r="O219" s="37">
        <v>300</v>
      </c>
      <c r="P219" s="45"/>
    </row>
    <row r="220" spans="2:16" ht="30" x14ac:dyDescent="0.25">
      <c r="B220" s="38"/>
      <c r="C220" s="60" t="s">
        <v>516</v>
      </c>
      <c r="D220" s="39" t="s">
        <v>220</v>
      </c>
      <c r="E220" s="40">
        <f t="shared" si="170"/>
        <v>1054</v>
      </c>
      <c r="F220" s="45">
        <v>1054</v>
      </c>
      <c r="G220" s="45">
        <v>0</v>
      </c>
      <c r="H220" s="40">
        <f t="shared" si="171"/>
        <v>1402</v>
      </c>
      <c r="I220" s="45">
        <v>1402</v>
      </c>
      <c r="J220" s="45">
        <v>0</v>
      </c>
      <c r="K220" s="40">
        <f t="shared" si="172"/>
        <v>1402</v>
      </c>
      <c r="L220" s="45">
        <v>1402</v>
      </c>
      <c r="M220" s="45">
        <v>0</v>
      </c>
      <c r="N220" s="40">
        <f t="shared" si="173"/>
        <v>1542</v>
      </c>
      <c r="O220" s="37">
        <v>1542</v>
      </c>
      <c r="P220" s="45">
        <v>0</v>
      </c>
    </row>
    <row r="221" spans="2:16" ht="30" x14ac:dyDescent="0.25">
      <c r="B221" s="38"/>
      <c r="C221" s="60" t="s">
        <v>517</v>
      </c>
      <c r="D221" s="39" t="s">
        <v>222</v>
      </c>
      <c r="E221" s="40">
        <f t="shared" si="170"/>
        <v>36</v>
      </c>
      <c r="F221" s="45">
        <v>36</v>
      </c>
      <c r="G221" s="45">
        <v>0</v>
      </c>
      <c r="H221" s="40">
        <f t="shared" si="171"/>
        <v>36</v>
      </c>
      <c r="I221" s="45">
        <v>36</v>
      </c>
      <c r="J221" s="45">
        <v>0</v>
      </c>
      <c r="K221" s="40">
        <f t="shared" si="172"/>
        <v>36</v>
      </c>
      <c r="L221" s="45">
        <v>36</v>
      </c>
      <c r="M221" s="45">
        <v>0</v>
      </c>
      <c r="N221" s="40">
        <f t="shared" si="173"/>
        <v>36</v>
      </c>
      <c r="O221" s="37">
        <v>36</v>
      </c>
      <c r="P221" s="45">
        <v>0</v>
      </c>
    </row>
    <row r="222" spans="2:16" ht="15.75" x14ac:dyDescent="0.25">
      <c r="B222" s="38"/>
      <c r="C222" s="60" t="s">
        <v>518</v>
      </c>
      <c r="D222" s="39" t="s">
        <v>224</v>
      </c>
      <c r="E222" s="40">
        <f t="shared" si="170"/>
        <v>120</v>
      </c>
      <c r="F222" s="45">
        <v>120</v>
      </c>
      <c r="G222" s="45">
        <v>0</v>
      </c>
      <c r="H222" s="40">
        <f t="shared" si="171"/>
        <v>120</v>
      </c>
      <c r="I222" s="45">
        <v>120</v>
      </c>
      <c r="J222" s="45">
        <v>0</v>
      </c>
      <c r="K222" s="40">
        <f t="shared" si="172"/>
        <v>120</v>
      </c>
      <c r="L222" s="45">
        <v>120</v>
      </c>
      <c r="M222" s="45">
        <v>0</v>
      </c>
      <c r="N222" s="40">
        <f t="shared" si="173"/>
        <v>120</v>
      </c>
      <c r="O222" s="37">
        <v>120</v>
      </c>
      <c r="P222" s="45">
        <v>0</v>
      </c>
    </row>
    <row r="223" spans="2:16" ht="45" x14ac:dyDescent="0.25">
      <c r="B223" s="38"/>
      <c r="C223" s="60" t="s">
        <v>519</v>
      </c>
      <c r="D223" s="39" t="s">
        <v>226</v>
      </c>
      <c r="E223" s="40">
        <f t="shared" si="170"/>
        <v>300</v>
      </c>
      <c r="F223" s="45">
        <v>300</v>
      </c>
      <c r="G223" s="45">
        <v>0</v>
      </c>
      <c r="H223" s="40">
        <f t="shared" si="171"/>
        <v>300</v>
      </c>
      <c r="I223" s="45">
        <v>300</v>
      </c>
      <c r="J223" s="45">
        <v>0</v>
      </c>
      <c r="K223" s="40">
        <f t="shared" si="172"/>
        <v>300</v>
      </c>
      <c r="L223" s="45">
        <v>300</v>
      </c>
      <c r="M223" s="45">
        <v>0</v>
      </c>
      <c r="N223" s="40">
        <f t="shared" si="173"/>
        <v>300</v>
      </c>
      <c r="O223" s="37">
        <v>300</v>
      </c>
      <c r="P223" s="45">
        <v>0</v>
      </c>
    </row>
    <row r="224" spans="2:16" ht="18" x14ac:dyDescent="0.25">
      <c r="B224" s="30" t="s">
        <v>520</v>
      </c>
      <c r="C224" s="31"/>
      <c r="D224" s="53" t="s">
        <v>110</v>
      </c>
      <c r="E224" s="32">
        <f t="shared" si="170"/>
        <v>2100</v>
      </c>
      <c r="F224" s="33">
        <f>F228+F229+F230+F231+F232+F233+F234+F235+F236</f>
        <v>2100</v>
      </c>
      <c r="G224" s="33">
        <f t="shared" ref="G224:J224" si="182">SUM(G228:G235)</f>
        <v>0</v>
      </c>
      <c r="H224" s="32">
        <f t="shared" si="171"/>
        <v>2100</v>
      </c>
      <c r="I224" s="33">
        <f>I228+I229+I230+I231+I232+I233+I234+I235+I236</f>
        <v>2100</v>
      </c>
      <c r="J224" s="33">
        <f t="shared" si="182"/>
        <v>0</v>
      </c>
      <c r="K224" s="32">
        <f t="shared" si="172"/>
        <v>2100</v>
      </c>
      <c r="L224" s="33">
        <f>L228+L229+L230+L231+L232+L233+L234+L235+L236</f>
        <v>2100</v>
      </c>
      <c r="M224" s="33">
        <f t="shared" ref="M224" si="183">SUM(M228:M235)</f>
        <v>0</v>
      </c>
      <c r="N224" s="32">
        <f t="shared" si="173"/>
        <v>2750</v>
      </c>
      <c r="O224" s="33">
        <f>O228+O229+O230+O231+O232+O233+O234+O235+O236</f>
        <v>2750</v>
      </c>
      <c r="P224" s="33">
        <f t="shared" ref="P224" si="184">SUM(P228:P235)</f>
        <v>0</v>
      </c>
    </row>
    <row r="225" spans="2:16" ht="18" x14ac:dyDescent="0.25">
      <c r="B225" s="41"/>
      <c r="C225" s="42"/>
      <c r="D225" s="43" t="s">
        <v>151</v>
      </c>
      <c r="E225" s="36">
        <f t="shared" si="170"/>
        <v>0</v>
      </c>
      <c r="F225" s="36">
        <f t="shared" ref="F225:G225" si="185">SUM(F226:F227)</f>
        <v>0</v>
      </c>
      <c r="G225" s="36">
        <f t="shared" si="185"/>
        <v>0</v>
      </c>
      <c r="H225" s="36">
        <f t="shared" si="171"/>
        <v>0</v>
      </c>
      <c r="I225" s="36">
        <f t="shared" ref="I225:J225" si="186">SUM(I226:I227)</f>
        <v>0</v>
      </c>
      <c r="J225" s="36">
        <f t="shared" si="186"/>
        <v>0</v>
      </c>
      <c r="K225" s="36">
        <f t="shared" si="172"/>
        <v>0</v>
      </c>
      <c r="L225" s="36">
        <f t="shared" ref="L225:M225" si="187">SUM(L226:L227)</f>
        <v>0</v>
      </c>
      <c r="M225" s="36">
        <f t="shared" si="187"/>
        <v>0</v>
      </c>
      <c r="N225" s="36">
        <f t="shared" si="173"/>
        <v>0</v>
      </c>
      <c r="O225" s="36">
        <f t="shared" ref="O225:P225" si="188">SUM(O226:O227)</f>
        <v>0</v>
      </c>
      <c r="P225" s="36">
        <f t="shared" si="188"/>
        <v>0</v>
      </c>
    </row>
    <row r="226" spans="2:16" ht="18" x14ac:dyDescent="0.25">
      <c r="B226" s="41"/>
      <c r="C226" s="42"/>
      <c r="D226" s="44" t="s">
        <v>335</v>
      </c>
      <c r="E226" s="36">
        <f t="shared" si="170"/>
        <v>0</v>
      </c>
      <c r="F226" s="37">
        <v>0</v>
      </c>
      <c r="G226" s="37">
        <v>0</v>
      </c>
      <c r="H226" s="36">
        <f t="shared" si="171"/>
        <v>0</v>
      </c>
      <c r="I226" s="37">
        <v>0</v>
      </c>
      <c r="J226" s="37">
        <v>0</v>
      </c>
      <c r="K226" s="36">
        <f t="shared" si="172"/>
        <v>0</v>
      </c>
      <c r="L226" s="37">
        <v>0</v>
      </c>
      <c r="M226" s="37">
        <v>0</v>
      </c>
      <c r="N226" s="36">
        <f t="shared" si="173"/>
        <v>0</v>
      </c>
      <c r="O226" s="37">
        <v>0</v>
      </c>
      <c r="P226" s="37">
        <v>0</v>
      </c>
    </row>
    <row r="227" spans="2:16" ht="18" x14ac:dyDescent="0.25">
      <c r="B227" s="41"/>
      <c r="C227" s="42"/>
      <c r="D227" s="44" t="s">
        <v>155</v>
      </c>
      <c r="E227" s="36">
        <f t="shared" si="170"/>
        <v>0</v>
      </c>
      <c r="F227" s="37">
        <v>0</v>
      </c>
      <c r="G227" s="37">
        <v>0</v>
      </c>
      <c r="H227" s="36">
        <f t="shared" si="171"/>
        <v>0</v>
      </c>
      <c r="I227" s="37">
        <v>0</v>
      </c>
      <c r="J227" s="37">
        <v>0</v>
      </c>
      <c r="K227" s="36">
        <f t="shared" si="172"/>
        <v>0</v>
      </c>
      <c r="L227" s="37">
        <v>0</v>
      </c>
      <c r="M227" s="37">
        <v>0</v>
      </c>
      <c r="N227" s="36">
        <f t="shared" si="173"/>
        <v>0</v>
      </c>
      <c r="O227" s="37">
        <v>0</v>
      </c>
      <c r="P227" s="37">
        <v>0</v>
      </c>
    </row>
    <row r="228" spans="2:16" ht="15.75" x14ac:dyDescent="0.25">
      <c r="B228" s="38"/>
      <c r="C228" s="60" t="s">
        <v>216</v>
      </c>
      <c r="D228" s="39" t="s">
        <v>228</v>
      </c>
      <c r="E228" s="40">
        <f t="shared" si="170"/>
        <v>900</v>
      </c>
      <c r="F228" s="45">
        <v>900</v>
      </c>
      <c r="G228" s="45">
        <v>0</v>
      </c>
      <c r="H228" s="40">
        <f t="shared" si="171"/>
        <v>900</v>
      </c>
      <c r="I228" s="45">
        <v>900</v>
      </c>
      <c r="J228" s="45">
        <v>0</v>
      </c>
      <c r="K228" s="40">
        <f t="shared" si="172"/>
        <v>900</v>
      </c>
      <c r="L228" s="45">
        <v>900</v>
      </c>
      <c r="M228" s="45">
        <v>0</v>
      </c>
      <c r="N228" s="40">
        <f t="shared" si="173"/>
        <v>1200</v>
      </c>
      <c r="O228" s="37">
        <v>1200</v>
      </c>
      <c r="P228" s="45">
        <v>0</v>
      </c>
    </row>
    <row r="229" spans="2:16" ht="30" x14ac:dyDescent="0.25">
      <c r="B229" s="38"/>
      <c r="C229" s="60" t="s">
        <v>218</v>
      </c>
      <c r="D229" s="39" t="s">
        <v>329</v>
      </c>
      <c r="E229" s="40">
        <f t="shared" si="170"/>
        <v>90</v>
      </c>
      <c r="F229" s="45">
        <v>90</v>
      </c>
      <c r="G229" s="45">
        <v>0</v>
      </c>
      <c r="H229" s="40">
        <f t="shared" si="171"/>
        <v>90</v>
      </c>
      <c r="I229" s="45">
        <v>90</v>
      </c>
      <c r="J229" s="45">
        <v>0</v>
      </c>
      <c r="K229" s="40">
        <f t="shared" si="172"/>
        <v>90</v>
      </c>
      <c r="L229" s="45">
        <v>90</v>
      </c>
      <c r="M229" s="45">
        <v>0</v>
      </c>
      <c r="N229" s="40">
        <f t="shared" si="173"/>
        <v>120</v>
      </c>
      <c r="O229" s="37">
        <v>120</v>
      </c>
      <c r="P229" s="45">
        <v>0</v>
      </c>
    </row>
    <row r="230" spans="2:16" ht="15.75" x14ac:dyDescent="0.25">
      <c r="B230" s="38"/>
      <c r="C230" s="60" t="s">
        <v>219</v>
      </c>
      <c r="D230" s="39" t="s">
        <v>330</v>
      </c>
      <c r="E230" s="40">
        <f t="shared" si="170"/>
        <v>90</v>
      </c>
      <c r="F230" s="45">
        <v>90</v>
      </c>
      <c r="G230" s="45">
        <v>0</v>
      </c>
      <c r="H230" s="40">
        <f t="shared" si="171"/>
        <v>90</v>
      </c>
      <c r="I230" s="45">
        <v>90</v>
      </c>
      <c r="J230" s="45">
        <v>0</v>
      </c>
      <c r="K230" s="40">
        <f t="shared" si="172"/>
        <v>90</v>
      </c>
      <c r="L230" s="45">
        <v>90</v>
      </c>
      <c r="M230" s="45">
        <v>0</v>
      </c>
      <c r="N230" s="40">
        <f t="shared" si="173"/>
        <v>120</v>
      </c>
      <c r="O230" s="37">
        <v>120</v>
      </c>
      <c r="P230" s="45">
        <v>0</v>
      </c>
    </row>
    <row r="231" spans="2:16" ht="15.75" x14ac:dyDescent="0.25">
      <c r="B231" s="38"/>
      <c r="C231" s="60" t="s">
        <v>221</v>
      </c>
      <c r="D231" s="39" t="s">
        <v>231</v>
      </c>
      <c r="E231" s="40">
        <f t="shared" ref="E231:E232" si="189">SUM(F231:G231)</f>
        <v>100</v>
      </c>
      <c r="F231" s="45">
        <v>100</v>
      </c>
      <c r="G231" s="45">
        <v>0</v>
      </c>
      <c r="H231" s="40">
        <f t="shared" ref="H231:H232" si="190">SUM(I231:J231)</f>
        <v>100</v>
      </c>
      <c r="I231" s="45">
        <v>100</v>
      </c>
      <c r="J231" s="45">
        <v>0</v>
      </c>
      <c r="K231" s="40">
        <f t="shared" ref="K231:K232" si="191">SUM(L231:M231)</f>
        <v>100</v>
      </c>
      <c r="L231" s="45">
        <v>100</v>
      </c>
      <c r="M231" s="45">
        <v>0</v>
      </c>
      <c r="N231" s="40">
        <f t="shared" ref="N231:N232" si="192">SUM(O231:P231)</f>
        <v>135</v>
      </c>
      <c r="O231" s="37">
        <v>135</v>
      </c>
      <c r="P231" s="45">
        <v>0</v>
      </c>
    </row>
    <row r="232" spans="2:16" ht="30" x14ac:dyDescent="0.25">
      <c r="B232" s="38"/>
      <c r="C232" s="60" t="s">
        <v>223</v>
      </c>
      <c r="D232" s="39" t="s">
        <v>233</v>
      </c>
      <c r="E232" s="40">
        <f t="shared" si="189"/>
        <v>250</v>
      </c>
      <c r="F232" s="45">
        <v>250</v>
      </c>
      <c r="G232" s="45">
        <v>0</v>
      </c>
      <c r="H232" s="40">
        <f t="shared" si="190"/>
        <v>250</v>
      </c>
      <c r="I232" s="45">
        <v>250</v>
      </c>
      <c r="J232" s="45">
        <v>0</v>
      </c>
      <c r="K232" s="40">
        <f t="shared" si="191"/>
        <v>250</v>
      </c>
      <c r="L232" s="45">
        <v>250</v>
      </c>
      <c r="M232" s="45">
        <v>0</v>
      </c>
      <c r="N232" s="40">
        <f t="shared" si="192"/>
        <v>335</v>
      </c>
      <c r="O232" s="37">
        <v>335</v>
      </c>
      <c r="P232" s="45">
        <v>0</v>
      </c>
    </row>
    <row r="233" spans="2:16" ht="15.75" x14ac:dyDescent="0.25">
      <c r="B233" s="38"/>
      <c r="C233" s="60" t="s">
        <v>225</v>
      </c>
      <c r="D233" s="39" t="s">
        <v>521</v>
      </c>
      <c r="E233" s="40"/>
      <c r="F233" s="45">
        <v>140</v>
      </c>
      <c r="G233" s="45"/>
      <c r="H233" s="40"/>
      <c r="I233" s="45">
        <v>140</v>
      </c>
      <c r="J233" s="45"/>
      <c r="K233" s="40"/>
      <c r="L233" s="45">
        <v>140</v>
      </c>
      <c r="M233" s="45"/>
      <c r="N233" s="40"/>
      <c r="O233" s="37">
        <v>190</v>
      </c>
      <c r="P233" s="45"/>
    </row>
    <row r="234" spans="2:16" ht="30" x14ac:dyDescent="0.25">
      <c r="B234" s="38"/>
      <c r="C234" s="60" t="s">
        <v>353</v>
      </c>
      <c r="D234" s="39" t="s">
        <v>522</v>
      </c>
      <c r="E234" s="40">
        <f t="shared" ref="E234:E265" si="193">SUM(F234:G234)</f>
        <v>180</v>
      </c>
      <c r="F234" s="45">
        <v>180</v>
      </c>
      <c r="G234" s="45">
        <v>0</v>
      </c>
      <c r="H234" s="40">
        <f t="shared" ref="H234:H265" si="194">SUM(I234:J234)</f>
        <v>180</v>
      </c>
      <c r="I234" s="45">
        <v>180</v>
      </c>
      <c r="J234" s="45">
        <v>0</v>
      </c>
      <c r="K234" s="40">
        <f t="shared" ref="K234:K265" si="195">SUM(L234:M234)</f>
        <v>180</v>
      </c>
      <c r="L234" s="45">
        <v>180</v>
      </c>
      <c r="M234" s="45">
        <v>0</v>
      </c>
      <c r="N234" s="40">
        <f t="shared" ref="N234:N265" si="196">SUM(O234:P234)</f>
        <v>240</v>
      </c>
      <c r="O234" s="37">
        <v>240</v>
      </c>
      <c r="P234" s="45">
        <v>0</v>
      </c>
    </row>
    <row r="235" spans="2:16" ht="15.75" x14ac:dyDescent="0.25">
      <c r="B235" s="38"/>
      <c r="C235" s="60" t="s">
        <v>523</v>
      </c>
      <c r="D235" s="39" t="s">
        <v>525</v>
      </c>
      <c r="E235" s="40">
        <f t="shared" si="193"/>
        <v>70</v>
      </c>
      <c r="F235" s="45">
        <v>70</v>
      </c>
      <c r="G235" s="45">
        <v>0</v>
      </c>
      <c r="H235" s="40">
        <f t="shared" si="194"/>
        <v>70</v>
      </c>
      <c r="I235" s="45">
        <v>70</v>
      </c>
      <c r="J235" s="45">
        <v>0</v>
      </c>
      <c r="K235" s="40">
        <f t="shared" si="195"/>
        <v>70</v>
      </c>
      <c r="L235" s="45">
        <v>70</v>
      </c>
      <c r="M235" s="45">
        <v>0</v>
      </c>
      <c r="N235" s="40">
        <f t="shared" si="196"/>
        <v>35</v>
      </c>
      <c r="O235" s="37">
        <v>35</v>
      </c>
      <c r="P235" s="45">
        <v>0</v>
      </c>
    </row>
    <row r="236" spans="2:16" ht="90" x14ac:dyDescent="0.25">
      <c r="B236" s="38"/>
      <c r="C236" s="60" t="s">
        <v>524</v>
      </c>
      <c r="D236" s="39" t="s">
        <v>526</v>
      </c>
      <c r="E236" s="40">
        <f t="shared" si="193"/>
        <v>280</v>
      </c>
      <c r="F236" s="45">
        <v>280</v>
      </c>
      <c r="G236" s="45"/>
      <c r="H236" s="40">
        <f t="shared" si="194"/>
        <v>280</v>
      </c>
      <c r="I236" s="45">
        <v>280</v>
      </c>
      <c r="J236" s="45"/>
      <c r="K236" s="40">
        <f t="shared" si="195"/>
        <v>280</v>
      </c>
      <c r="L236" s="45">
        <v>280</v>
      </c>
      <c r="M236" s="45"/>
      <c r="N236" s="40">
        <f t="shared" si="196"/>
        <v>375</v>
      </c>
      <c r="O236" s="37">
        <v>375</v>
      </c>
      <c r="P236" s="45"/>
    </row>
    <row r="237" spans="2:16" ht="18" x14ac:dyDescent="0.25">
      <c r="B237" s="30" t="s">
        <v>531</v>
      </c>
      <c r="C237" s="31"/>
      <c r="D237" s="53" t="s">
        <v>113</v>
      </c>
      <c r="E237" s="32">
        <f t="shared" si="193"/>
        <v>23310</v>
      </c>
      <c r="F237" s="33">
        <f>SUM(F241:F244)</f>
        <v>23310</v>
      </c>
      <c r="G237" s="33">
        <f t="shared" ref="G237" si="197">SUM(G241:G244)</f>
        <v>0</v>
      </c>
      <c r="H237" s="32">
        <f t="shared" si="194"/>
        <v>23497</v>
      </c>
      <c r="I237" s="103">
        <f>SUM(I241:I244)</f>
        <v>23497</v>
      </c>
      <c r="J237" s="33">
        <f t="shared" ref="J237" si="198">SUM(J241:J244)</f>
        <v>0</v>
      </c>
      <c r="K237" s="32">
        <f t="shared" si="195"/>
        <v>17169</v>
      </c>
      <c r="L237" s="103">
        <f>SUM(L241:L244)</f>
        <v>17169</v>
      </c>
      <c r="M237" s="33">
        <f t="shared" ref="M237" si="199">SUM(M241:M244)</f>
        <v>0</v>
      </c>
      <c r="N237" s="32">
        <f t="shared" si="196"/>
        <v>17395</v>
      </c>
      <c r="O237" s="103">
        <f>SUM(O241:O244)</f>
        <v>17395</v>
      </c>
      <c r="P237" s="33">
        <f t="shared" ref="P237" si="200">SUM(P241:P244)</f>
        <v>0</v>
      </c>
    </row>
    <row r="238" spans="2:16" ht="18" x14ac:dyDescent="0.25">
      <c r="B238" s="41"/>
      <c r="C238" s="42"/>
      <c r="D238" s="43" t="s">
        <v>151</v>
      </c>
      <c r="E238" s="36">
        <f t="shared" si="193"/>
        <v>79</v>
      </c>
      <c r="F238" s="36">
        <f t="shared" ref="F238:G238" si="201">SUM(F239:F240)</f>
        <v>79</v>
      </c>
      <c r="G238" s="36">
        <f t="shared" si="201"/>
        <v>0</v>
      </c>
      <c r="H238" s="36">
        <f t="shared" si="194"/>
        <v>79</v>
      </c>
      <c r="I238" s="36">
        <f t="shared" ref="I238:J238" si="202">SUM(I239:I240)</f>
        <v>79</v>
      </c>
      <c r="J238" s="36">
        <f t="shared" si="202"/>
        <v>0</v>
      </c>
      <c r="K238" s="36">
        <f t="shared" si="195"/>
        <v>79</v>
      </c>
      <c r="L238" s="36">
        <f t="shared" ref="L238:M238" si="203">SUM(L239:L240)</f>
        <v>79</v>
      </c>
      <c r="M238" s="36">
        <f t="shared" si="203"/>
        <v>0</v>
      </c>
      <c r="N238" s="36">
        <f t="shared" si="196"/>
        <v>79</v>
      </c>
      <c r="O238" s="36">
        <f t="shared" ref="O238:P238" si="204">SUM(O239:O240)</f>
        <v>79</v>
      </c>
      <c r="P238" s="36">
        <f t="shared" si="204"/>
        <v>0</v>
      </c>
    </row>
    <row r="239" spans="2:16" ht="18" x14ac:dyDescent="0.25">
      <c r="B239" s="41"/>
      <c r="C239" s="42"/>
      <c r="D239" s="44" t="s">
        <v>335</v>
      </c>
      <c r="E239" s="36">
        <f t="shared" si="193"/>
        <v>0</v>
      </c>
      <c r="F239" s="37">
        <v>0</v>
      </c>
      <c r="G239" s="37">
        <v>0</v>
      </c>
      <c r="H239" s="36">
        <f t="shared" si="194"/>
        <v>0</v>
      </c>
      <c r="I239" s="37">
        <v>0</v>
      </c>
      <c r="J239" s="37">
        <v>0</v>
      </c>
      <c r="K239" s="36">
        <f t="shared" si="195"/>
        <v>0</v>
      </c>
      <c r="L239" s="37">
        <v>0</v>
      </c>
      <c r="M239" s="37">
        <v>0</v>
      </c>
      <c r="N239" s="36">
        <f t="shared" si="196"/>
        <v>0</v>
      </c>
      <c r="O239" s="37">
        <v>0</v>
      </c>
      <c r="P239" s="37">
        <v>0</v>
      </c>
    </row>
    <row r="240" spans="2:16" ht="18" x14ac:dyDescent="0.25">
      <c r="B240" s="41"/>
      <c r="C240" s="42"/>
      <c r="D240" s="44" t="s">
        <v>155</v>
      </c>
      <c r="E240" s="36">
        <f t="shared" si="193"/>
        <v>79</v>
      </c>
      <c r="F240" s="37">
        <f>30+49</f>
        <v>79</v>
      </c>
      <c r="G240" s="37">
        <v>0</v>
      </c>
      <c r="H240" s="36">
        <f t="shared" si="194"/>
        <v>79</v>
      </c>
      <c r="I240" s="37">
        <f>30+49</f>
        <v>79</v>
      </c>
      <c r="J240" s="37">
        <v>0</v>
      </c>
      <c r="K240" s="36">
        <f t="shared" si="195"/>
        <v>79</v>
      </c>
      <c r="L240" s="37">
        <f>30+49</f>
        <v>79</v>
      </c>
      <c r="M240" s="37">
        <v>0</v>
      </c>
      <c r="N240" s="36">
        <f t="shared" si="196"/>
        <v>79</v>
      </c>
      <c r="O240" s="37">
        <v>79</v>
      </c>
      <c r="P240" s="37">
        <v>0</v>
      </c>
    </row>
    <row r="241" spans="2:16" ht="15.75" x14ac:dyDescent="0.25">
      <c r="B241" s="38"/>
      <c r="C241" s="60" t="s">
        <v>227</v>
      </c>
      <c r="D241" s="39" t="s">
        <v>527</v>
      </c>
      <c r="E241" s="40">
        <f t="shared" si="193"/>
        <v>1875</v>
      </c>
      <c r="F241" s="45">
        <v>1875</v>
      </c>
      <c r="G241" s="45">
        <v>0</v>
      </c>
      <c r="H241" s="40">
        <f t="shared" si="194"/>
        <v>2062</v>
      </c>
      <c r="I241" s="45">
        <v>2062</v>
      </c>
      <c r="J241" s="45">
        <v>0</v>
      </c>
      <c r="K241" s="40">
        <f t="shared" si="195"/>
        <v>2269</v>
      </c>
      <c r="L241" s="45">
        <v>2269</v>
      </c>
      <c r="M241" s="45">
        <v>0</v>
      </c>
      <c r="N241" s="40">
        <f t="shared" si="196"/>
        <v>2495</v>
      </c>
      <c r="O241" s="37">
        <v>2495</v>
      </c>
      <c r="P241" s="45">
        <v>0</v>
      </c>
    </row>
    <row r="242" spans="2:16" ht="15.75" x14ac:dyDescent="0.25">
      <c r="B242" s="38"/>
      <c r="C242" s="60" t="s">
        <v>229</v>
      </c>
      <c r="D242" s="39" t="s">
        <v>528</v>
      </c>
      <c r="E242" s="40">
        <f t="shared" si="193"/>
        <v>19435</v>
      </c>
      <c r="F242" s="45">
        <v>19435</v>
      </c>
      <c r="G242" s="45">
        <v>0</v>
      </c>
      <c r="H242" s="40">
        <f t="shared" si="194"/>
        <v>19435</v>
      </c>
      <c r="I242" s="45">
        <v>19435</v>
      </c>
      <c r="J242" s="45">
        <v>0</v>
      </c>
      <c r="K242" s="40">
        <f t="shared" si="195"/>
        <v>12700</v>
      </c>
      <c r="L242" s="45">
        <v>12700</v>
      </c>
      <c r="M242" s="45">
        <v>0</v>
      </c>
      <c r="N242" s="40">
        <f t="shared" si="196"/>
        <v>12700</v>
      </c>
      <c r="O242" s="37">
        <v>12700</v>
      </c>
      <c r="P242" s="45">
        <v>0</v>
      </c>
    </row>
    <row r="243" spans="2:16" ht="15.75" x14ac:dyDescent="0.25">
      <c r="B243" s="38"/>
      <c r="C243" s="60" t="s">
        <v>230</v>
      </c>
      <c r="D243" s="39" t="s">
        <v>529</v>
      </c>
      <c r="E243" s="40">
        <f t="shared" si="193"/>
        <v>800</v>
      </c>
      <c r="F243" s="45">
        <v>800</v>
      </c>
      <c r="G243" s="45">
        <v>0</v>
      </c>
      <c r="H243" s="40">
        <f t="shared" si="194"/>
        <v>800</v>
      </c>
      <c r="I243" s="45">
        <v>800</v>
      </c>
      <c r="J243" s="45">
        <v>0</v>
      </c>
      <c r="K243" s="40">
        <f t="shared" si="195"/>
        <v>1000</v>
      </c>
      <c r="L243" s="45">
        <v>1000</v>
      </c>
      <c r="M243" s="45">
        <v>0</v>
      </c>
      <c r="N243" s="40">
        <f t="shared" si="196"/>
        <v>1000</v>
      </c>
      <c r="O243" s="37">
        <v>1000</v>
      </c>
      <c r="P243" s="45">
        <v>0</v>
      </c>
    </row>
    <row r="244" spans="2:16" ht="15.75" x14ac:dyDescent="0.25">
      <c r="B244" s="38"/>
      <c r="C244" s="60" t="s">
        <v>232</v>
      </c>
      <c r="D244" s="39" t="s">
        <v>530</v>
      </c>
      <c r="E244" s="40">
        <f t="shared" si="193"/>
        <v>1200</v>
      </c>
      <c r="F244" s="45">
        <v>1200</v>
      </c>
      <c r="G244" s="45">
        <v>0</v>
      </c>
      <c r="H244" s="40">
        <f t="shared" si="194"/>
        <v>1200</v>
      </c>
      <c r="I244" s="45">
        <v>1200</v>
      </c>
      <c r="J244" s="45">
        <v>0</v>
      </c>
      <c r="K244" s="40">
        <f t="shared" si="195"/>
        <v>1200</v>
      </c>
      <c r="L244" s="45">
        <v>1200</v>
      </c>
      <c r="M244" s="45">
        <v>0</v>
      </c>
      <c r="N244" s="40">
        <f t="shared" si="196"/>
        <v>1200</v>
      </c>
      <c r="O244" s="37">
        <v>1200</v>
      </c>
      <c r="P244" s="45">
        <v>0</v>
      </c>
    </row>
    <row r="245" spans="2:16" ht="36" x14ac:dyDescent="0.25">
      <c r="B245" s="30" t="s">
        <v>532</v>
      </c>
      <c r="C245" s="31"/>
      <c r="D245" s="53" t="s">
        <v>115</v>
      </c>
      <c r="E245" s="32">
        <f t="shared" si="193"/>
        <v>214296</v>
      </c>
      <c r="F245" s="33">
        <f>F249+F261+F270+F275+F285+F293+F302+F308+F317+F323+F329</f>
        <v>214296</v>
      </c>
      <c r="G245" s="33">
        <f>G249+G261+G270+G275+G285+G293+G302+G308+G317+G323+G329</f>
        <v>0</v>
      </c>
      <c r="H245" s="32">
        <f t="shared" si="194"/>
        <v>229419</v>
      </c>
      <c r="I245" s="33">
        <f>I249+I261+I270+I275+I285+I293+I302+I308+I317+I323+I329</f>
        <v>229419</v>
      </c>
      <c r="J245" s="33">
        <f>J249+J261+J270+J275+J285+J293+J302+J308+J317+J323+J329</f>
        <v>0</v>
      </c>
      <c r="K245" s="32">
        <f t="shared" si="195"/>
        <v>236506</v>
      </c>
      <c r="L245" s="33">
        <f>L249+L261+L270+L275+L285+L293+L302+L308+L317+L323+L329</f>
        <v>236506</v>
      </c>
      <c r="M245" s="33">
        <f>M249+M261+M270+M275+M285+M293+M302+M308+M317+M323+M329</f>
        <v>0</v>
      </c>
      <c r="N245" s="32">
        <f t="shared" si="196"/>
        <v>249160</v>
      </c>
      <c r="O245" s="33">
        <f>O249+O261+O270+O275+O285+O293+O302+O308+O317+O323+O329</f>
        <v>249160</v>
      </c>
      <c r="P245" s="33">
        <f>P249+P261+P270+P275+P285+P293+P302+P308+P317+P323+P329</f>
        <v>0</v>
      </c>
    </row>
    <row r="246" spans="2:16" ht="18" x14ac:dyDescent="0.25">
      <c r="B246" s="41"/>
      <c r="C246" s="42"/>
      <c r="D246" s="43" t="s">
        <v>151</v>
      </c>
      <c r="E246" s="36">
        <f t="shared" si="193"/>
        <v>3505</v>
      </c>
      <c r="F246" s="36">
        <f t="shared" ref="F246:G246" si="205">SUM(F247:F248)</f>
        <v>3505</v>
      </c>
      <c r="G246" s="36">
        <f t="shared" si="205"/>
        <v>0</v>
      </c>
      <c r="H246" s="36">
        <f t="shared" si="194"/>
        <v>3505</v>
      </c>
      <c r="I246" s="36">
        <f t="shared" ref="I246:J246" si="206">SUM(I247:I248)</f>
        <v>3505</v>
      </c>
      <c r="J246" s="36">
        <f t="shared" si="206"/>
        <v>0</v>
      </c>
      <c r="K246" s="36">
        <f t="shared" si="195"/>
        <v>3505</v>
      </c>
      <c r="L246" s="36">
        <f t="shared" ref="L246:M246" si="207">SUM(L247:L248)</f>
        <v>3505</v>
      </c>
      <c r="M246" s="36">
        <f t="shared" si="207"/>
        <v>0</v>
      </c>
      <c r="N246" s="36">
        <f t="shared" si="196"/>
        <v>3505</v>
      </c>
      <c r="O246" s="36">
        <f t="shared" ref="O246:P246" si="208">SUM(O247:O248)</f>
        <v>3505</v>
      </c>
      <c r="P246" s="36">
        <f t="shared" si="208"/>
        <v>0</v>
      </c>
    </row>
    <row r="247" spans="2:16" ht="18" x14ac:dyDescent="0.25">
      <c r="B247" s="41"/>
      <c r="C247" s="42"/>
      <c r="D247" s="44" t="s">
        <v>335</v>
      </c>
      <c r="E247" s="36">
        <f t="shared" si="193"/>
        <v>0</v>
      </c>
      <c r="F247" s="37">
        <v>0</v>
      </c>
      <c r="G247" s="37">
        <v>0</v>
      </c>
      <c r="H247" s="36">
        <f t="shared" si="194"/>
        <v>0</v>
      </c>
      <c r="I247" s="37">
        <v>0</v>
      </c>
      <c r="J247" s="37">
        <v>0</v>
      </c>
      <c r="K247" s="36">
        <f t="shared" si="195"/>
        <v>0</v>
      </c>
      <c r="L247" s="37">
        <v>0</v>
      </c>
      <c r="M247" s="37">
        <v>0</v>
      </c>
      <c r="N247" s="36">
        <f t="shared" si="196"/>
        <v>0</v>
      </c>
      <c r="O247" s="37">
        <v>0</v>
      </c>
      <c r="P247" s="37">
        <v>0</v>
      </c>
    </row>
    <row r="248" spans="2:16" ht="18" x14ac:dyDescent="0.25">
      <c r="B248" s="41"/>
      <c r="C248" s="42"/>
      <c r="D248" s="44" t="s">
        <v>155</v>
      </c>
      <c r="E248" s="61">
        <f t="shared" si="193"/>
        <v>3505</v>
      </c>
      <c r="F248" s="59">
        <f>F252+F264+F273+F278+F288+F296+F305+F311+F320+F326+F332</f>
        <v>3505</v>
      </c>
      <c r="G248" s="59">
        <f>G252+G264+G273+G278+G288+G296+G305+G311+G320+G326+G332</f>
        <v>0</v>
      </c>
      <c r="H248" s="61">
        <f t="shared" si="194"/>
        <v>3505</v>
      </c>
      <c r="I248" s="59">
        <f>I252+I264+I273+I278+I288+I296+I305+I311+I320+I326+I332</f>
        <v>3505</v>
      </c>
      <c r="J248" s="59">
        <f>J252+J264+J273+J278+J288+J296+J305+J311+J320+J326+J332</f>
        <v>0</v>
      </c>
      <c r="K248" s="61">
        <f t="shared" si="195"/>
        <v>3505</v>
      </c>
      <c r="L248" s="59">
        <f>L252+L264+L273+L278+L288+L296+L305+L311+L320+L326+L332</f>
        <v>3505</v>
      </c>
      <c r="M248" s="59">
        <f>M252+M264+M273+M278+M288+M296+M305+M311+M320+M326+M332</f>
        <v>0</v>
      </c>
      <c r="N248" s="61">
        <f t="shared" si="196"/>
        <v>3505</v>
      </c>
      <c r="O248" s="59">
        <f>O252+O264+O273+O278+O288+O296+O305+O311+O320+O326+O332</f>
        <v>3505</v>
      </c>
      <c r="P248" s="59">
        <f>P252+P264+P273+P278+P288+P296+P305+P311+P320+P326+P332</f>
        <v>0</v>
      </c>
    </row>
    <row r="249" spans="2:16" ht="18" x14ac:dyDescent="0.25">
      <c r="B249" s="30" t="s">
        <v>533</v>
      </c>
      <c r="C249" s="31"/>
      <c r="D249" s="53" t="s">
        <v>116</v>
      </c>
      <c r="E249" s="32">
        <f t="shared" si="193"/>
        <v>27256</v>
      </c>
      <c r="F249" s="33">
        <f>SUM(F253:F260)</f>
        <v>27256</v>
      </c>
      <c r="G249" s="33">
        <f t="shared" ref="G249" si="209">SUM(G253:G260)</f>
        <v>0</v>
      </c>
      <c r="H249" s="32">
        <f t="shared" si="194"/>
        <v>28104</v>
      </c>
      <c r="I249" s="33">
        <f>SUM(I253:I260)</f>
        <v>28104</v>
      </c>
      <c r="J249" s="33">
        <f t="shared" ref="J249" si="210">SUM(J253:J260)</f>
        <v>0</v>
      </c>
      <c r="K249" s="32">
        <f t="shared" si="195"/>
        <v>30021</v>
      </c>
      <c r="L249" s="33">
        <f>SUM(L253:L260)</f>
        <v>30021</v>
      </c>
      <c r="M249" s="33">
        <f t="shared" ref="M249" si="211">SUM(M253:M260)</f>
        <v>0</v>
      </c>
      <c r="N249" s="32">
        <f t="shared" si="196"/>
        <v>31043</v>
      </c>
      <c r="O249" s="33">
        <f>SUM(O253:O260)</f>
        <v>31043</v>
      </c>
      <c r="P249" s="33">
        <f t="shared" ref="P249" si="212">SUM(P253:P260)</f>
        <v>0</v>
      </c>
    </row>
    <row r="250" spans="2:16" ht="18" x14ac:dyDescent="0.25">
      <c r="B250" s="41"/>
      <c r="C250" s="42"/>
      <c r="D250" s="43" t="s">
        <v>151</v>
      </c>
      <c r="E250" s="36">
        <f t="shared" si="193"/>
        <v>0</v>
      </c>
      <c r="F250" s="36">
        <f t="shared" ref="F250:G250" si="213">SUM(F251:F252)</f>
        <v>0</v>
      </c>
      <c r="G250" s="36">
        <f t="shared" si="213"/>
        <v>0</v>
      </c>
      <c r="H250" s="36">
        <f t="shared" si="194"/>
        <v>0</v>
      </c>
      <c r="I250" s="36">
        <f t="shared" ref="I250:J250" si="214">SUM(I251:I252)</f>
        <v>0</v>
      </c>
      <c r="J250" s="36">
        <f t="shared" si="214"/>
        <v>0</v>
      </c>
      <c r="K250" s="36">
        <f t="shared" si="195"/>
        <v>0</v>
      </c>
      <c r="L250" s="36">
        <f t="shared" ref="L250:M250" si="215">SUM(L251:L252)</f>
        <v>0</v>
      </c>
      <c r="M250" s="36">
        <f t="shared" si="215"/>
        <v>0</v>
      </c>
      <c r="N250" s="36">
        <f t="shared" si="196"/>
        <v>0</v>
      </c>
      <c r="O250" s="36">
        <f t="shared" ref="O250:P250" si="216">SUM(O251:O252)</f>
        <v>0</v>
      </c>
      <c r="P250" s="36">
        <f t="shared" si="216"/>
        <v>0</v>
      </c>
    </row>
    <row r="251" spans="2:16" ht="18" x14ac:dyDescent="0.25">
      <c r="B251" s="41"/>
      <c r="C251" s="42"/>
      <c r="D251" s="44" t="s">
        <v>335</v>
      </c>
      <c r="E251" s="36">
        <f t="shared" si="193"/>
        <v>0</v>
      </c>
      <c r="F251" s="37">
        <v>0</v>
      </c>
      <c r="G251" s="37">
        <v>0</v>
      </c>
      <c r="H251" s="36">
        <f t="shared" si="194"/>
        <v>0</v>
      </c>
      <c r="I251" s="37">
        <v>0</v>
      </c>
      <c r="J251" s="37">
        <v>0</v>
      </c>
      <c r="K251" s="36">
        <f t="shared" si="195"/>
        <v>0</v>
      </c>
      <c r="L251" s="37">
        <v>0</v>
      </c>
      <c r="M251" s="37">
        <v>0</v>
      </c>
      <c r="N251" s="36">
        <f t="shared" si="196"/>
        <v>0</v>
      </c>
      <c r="O251" s="37">
        <v>0</v>
      </c>
      <c r="P251" s="37">
        <v>0</v>
      </c>
    </row>
    <row r="252" spans="2:16" ht="18" x14ac:dyDescent="0.25">
      <c r="B252" s="41"/>
      <c r="C252" s="42"/>
      <c r="D252" s="44" t="s">
        <v>155</v>
      </c>
      <c r="E252" s="36">
        <f t="shared" si="193"/>
        <v>0</v>
      </c>
      <c r="F252" s="37">
        <v>0</v>
      </c>
      <c r="G252" s="37">
        <v>0</v>
      </c>
      <c r="H252" s="36">
        <f t="shared" si="194"/>
        <v>0</v>
      </c>
      <c r="I252" s="37">
        <v>0</v>
      </c>
      <c r="J252" s="37">
        <v>0</v>
      </c>
      <c r="K252" s="36">
        <f t="shared" si="195"/>
        <v>0</v>
      </c>
      <c r="L252" s="37">
        <v>0</v>
      </c>
      <c r="M252" s="37">
        <v>0</v>
      </c>
      <c r="N252" s="36">
        <f t="shared" si="196"/>
        <v>0</v>
      </c>
      <c r="O252" s="37">
        <v>0</v>
      </c>
      <c r="P252" s="37">
        <v>0</v>
      </c>
    </row>
    <row r="253" spans="2:16" ht="15.75" x14ac:dyDescent="0.25">
      <c r="B253" s="38"/>
      <c r="C253" s="60" t="s">
        <v>244</v>
      </c>
      <c r="D253" s="62" t="s">
        <v>355</v>
      </c>
      <c r="E253" s="40">
        <f t="shared" si="193"/>
        <v>6850</v>
      </c>
      <c r="F253" s="45">
        <v>6850</v>
      </c>
      <c r="G253" s="45">
        <v>0</v>
      </c>
      <c r="H253" s="40">
        <f t="shared" si="194"/>
        <v>7240</v>
      </c>
      <c r="I253" s="45">
        <v>7240</v>
      </c>
      <c r="J253" s="45">
        <v>0</v>
      </c>
      <c r="K253" s="40">
        <f t="shared" si="195"/>
        <v>8210</v>
      </c>
      <c r="L253" s="45">
        <v>8210</v>
      </c>
      <c r="M253" s="45">
        <v>0</v>
      </c>
      <c r="N253" s="40">
        <f t="shared" si="196"/>
        <v>9000</v>
      </c>
      <c r="O253" s="37">
        <v>9000</v>
      </c>
      <c r="P253" s="45">
        <v>0</v>
      </c>
    </row>
    <row r="254" spans="2:16" ht="15.75" x14ac:dyDescent="0.25">
      <c r="B254" s="38"/>
      <c r="C254" s="60" t="s">
        <v>245</v>
      </c>
      <c r="D254" s="39" t="s">
        <v>246</v>
      </c>
      <c r="E254" s="40">
        <f t="shared" si="193"/>
        <v>88</v>
      </c>
      <c r="F254" s="45">
        <v>88</v>
      </c>
      <c r="G254" s="45">
        <v>0</v>
      </c>
      <c r="H254" s="40">
        <f t="shared" si="194"/>
        <v>100</v>
      </c>
      <c r="I254" s="45">
        <v>100</v>
      </c>
      <c r="J254" s="45">
        <v>0</v>
      </c>
      <c r="K254" s="40">
        <f t="shared" si="195"/>
        <v>120</v>
      </c>
      <c r="L254" s="45">
        <v>120</v>
      </c>
      <c r="M254" s="45">
        <v>0</v>
      </c>
      <c r="N254" s="40">
        <f t="shared" si="196"/>
        <v>138</v>
      </c>
      <c r="O254" s="37">
        <v>138</v>
      </c>
      <c r="P254" s="45">
        <v>0</v>
      </c>
    </row>
    <row r="255" spans="2:16" ht="15.75" x14ac:dyDescent="0.25">
      <c r="B255" s="38"/>
      <c r="C255" s="60" t="s">
        <v>247</v>
      </c>
      <c r="D255" s="39" t="s">
        <v>248</v>
      </c>
      <c r="E255" s="40">
        <f t="shared" si="193"/>
        <v>151</v>
      </c>
      <c r="F255" s="45">
        <v>151</v>
      </c>
      <c r="G255" s="45">
        <v>0</v>
      </c>
      <c r="H255" s="40">
        <f t="shared" si="194"/>
        <v>210</v>
      </c>
      <c r="I255" s="45">
        <v>210</v>
      </c>
      <c r="J255" s="45">
        <v>0</v>
      </c>
      <c r="K255" s="40">
        <f t="shared" si="195"/>
        <v>231</v>
      </c>
      <c r="L255" s="45">
        <v>231</v>
      </c>
      <c r="M255" s="45">
        <v>0</v>
      </c>
      <c r="N255" s="40">
        <f t="shared" si="196"/>
        <v>255</v>
      </c>
      <c r="O255" s="37">
        <v>255</v>
      </c>
      <c r="P255" s="45">
        <v>0</v>
      </c>
    </row>
    <row r="256" spans="2:16" ht="30" x14ac:dyDescent="0.25">
      <c r="B256" s="38"/>
      <c r="C256" s="60" t="s">
        <v>249</v>
      </c>
      <c r="D256" s="89" t="s">
        <v>356</v>
      </c>
      <c r="E256" s="40">
        <f t="shared" si="193"/>
        <v>662.5</v>
      </c>
      <c r="F256" s="45">
        <v>662.5</v>
      </c>
      <c r="G256" s="45">
        <v>0</v>
      </c>
      <c r="H256" s="40">
        <f t="shared" si="194"/>
        <v>900</v>
      </c>
      <c r="I256" s="45">
        <v>900</v>
      </c>
      <c r="J256" s="45">
        <v>0</v>
      </c>
      <c r="K256" s="40">
        <f t="shared" si="195"/>
        <v>900</v>
      </c>
      <c r="L256" s="45">
        <v>900</v>
      </c>
      <c r="M256" s="45">
        <v>0</v>
      </c>
      <c r="N256" s="40">
        <f t="shared" si="196"/>
        <v>900</v>
      </c>
      <c r="O256" s="37">
        <v>900</v>
      </c>
      <c r="P256" s="45">
        <v>0</v>
      </c>
    </row>
    <row r="257" spans="2:16" ht="30" x14ac:dyDescent="0.25">
      <c r="B257" s="38"/>
      <c r="C257" s="60" t="s">
        <v>250</v>
      </c>
      <c r="D257" s="39" t="s">
        <v>251</v>
      </c>
      <c r="E257" s="40">
        <f t="shared" si="193"/>
        <v>2605</v>
      </c>
      <c r="F257" s="45">
        <v>2605</v>
      </c>
      <c r="G257" s="45">
        <v>0</v>
      </c>
      <c r="H257" s="40">
        <f t="shared" si="194"/>
        <v>2604</v>
      </c>
      <c r="I257" s="45">
        <v>2604</v>
      </c>
      <c r="J257" s="45">
        <v>0</v>
      </c>
      <c r="K257" s="40">
        <f t="shared" si="195"/>
        <v>3360</v>
      </c>
      <c r="L257" s="45">
        <v>3360</v>
      </c>
      <c r="M257" s="45">
        <v>0</v>
      </c>
      <c r="N257" s="40">
        <f t="shared" si="196"/>
        <v>3360</v>
      </c>
      <c r="O257" s="37">
        <v>3360</v>
      </c>
      <c r="P257" s="45">
        <v>0</v>
      </c>
    </row>
    <row r="258" spans="2:16" ht="30" x14ac:dyDescent="0.25">
      <c r="B258" s="38"/>
      <c r="C258" s="60" t="s">
        <v>252</v>
      </c>
      <c r="D258" s="39" t="s">
        <v>357</v>
      </c>
      <c r="E258" s="40">
        <f t="shared" si="193"/>
        <v>14849.5</v>
      </c>
      <c r="F258" s="45">
        <v>14849.5</v>
      </c>
      <c r="G258" s="45">
        <v>0</v>
      </c>
      <c r="H258" s="40">
        <f t="shared" si="194"/>
        <v>14850</v>
      </c>
      <c r="I258" s="45">
        <v>14850</v>
      </c>
      <c r="J258" s="45">
        <v>0</v>
      </c>
      <c r="K258" s="40">
        <f t="shared" si="195"/>
        <v>14850</v>
      </c>
      <c r="L258" s="45">
        <v>14850</v>
      </c>
      <c r="M258" s="45">
        <v>0</v>
      </c>
      <c r="N258" s="40">
        <f t="shared" si="196"/>
        <v>14850</v>
      </c>
      <c r="O258" s="37">
        <v>14850</v>
      </c>
      <c r="P258" s="45">
        <v>0</v>
      </c>
    </row>
    <row r="259" spans="2:16" ht="30" x14ac:dyDescent="0.25">
      <c r="B259" s="38"/>
      <c r="C259" s="60" t="s">
        <v>253</v>
      </c>
      <c r="D259" s="39" t="s">
        <v>359</v>
      </c>
      <c r="E259" s="40">
        <f t="shared" si="193"/>
        <v>550</v>
      </c>
      <c r="F259" s="45">
        <v>550</v>
      </c>
      <c r="G259" s="45">
        <v>0</v>
      </c>
      <c r="H259" s="40">
        <f t="shared" si="194"/>
        <v>550</v>
      </c>
      <c r="I259" s="45">
        <v>550</v>
      </c>
      <c r="J259" s="45">
        <v>0</v>
      </c>
      <c r="K259" s="40">
        <f t="shared" si="195"/>
        <v>550</v>
      </c>
      <c r="L259" s="45">
        <v>550</v>
      </c>
      <c r="M259" s="45">
        <v>0</v>
      </c>
      <c r="N259" s="40">
        <f t="shared" si="196"/>
        <v>550</v>
      </c>
      <c r="O259" s="37">
        <v>550</v>
      </c>
      <c r="P259" s="45">
        <v>0</v>
      </c>
    </row>
    <row r="260" spans="2:16" ht="30" x14ac:dyDescent="0.25">
      <c r="B260" s="38"/>
      <c r="C260" s="60" t="s">
        <v>358</v>
      </c>
      <c r="D260" s="39" t="s">
        <v>360</v>
      </c>
      <c r="E260" s="40">
        <f t="shared" si="193"/>
        <v>1500</v>
      </c>
      <c r="F260" s="45">
        <v>1500</v>
      </c>
      <c r="G260" s="45">
        <v>0</v>
      </c>
      <c r="H260" s="40">
        <f t="shared" si="194"/>
        <v>1650</v>
      </c>
      <c r="I260" s="45">
        <v>1650</v>
      </c>
      <c r="J260" s="45">
        <v>0</v>
      </c>
      <c r="K260" s="40">
        <f t="shared" si="195"/>
        <v>1800</v>
      </c>
      <c r="L260" s="45">
        <v>1800</v>
      </c>
      <c r="M260" s="45">
        <v>0</v>
      </c>
      <c r="N260" s="40">
        <f t="shared" si="196"/>
        <v>1990</v>
      </c>
      <c r="O260" s="37">
        <v>1990</v>
      </c>
      <c r="P260" s="45">
        <v>0</v>
      </c>
    </row>
    <row r="261" spans="2:16" ht="18" x14ac:dyDescent="0.25">
      <c r="B261" s="30" t="s">
        <v>534</v>
      </c>
      <c r="C261" s="31"/>
      <c r="D261" s="53" t="s">
        <v>119</v>
      </c>
      <c r="E261" s="32">
        <f t="shared" si="193"/>
        <v>15000</v>
      </c>
      <c r="F261" s="33">
        <f>SUM(F265:F269)</f>
        <v>15000</v>
      </c>
      <c r="G261" s="33">
        <f t="shared" ref="G261" si="217">SUM(G265:G269)</f>
        <v>0</v>
      </c>
      <c r="H261" s="32">
        <f t="shared" si="194"/>
        <v>16200</v>
      </c>
      <c r="I261" s="33">
        <f>SUM(I265:I269)</f>
        <v>16200</v>
      </c>
      <c r="J261" s="33">
        <f t="shared" ref="J261" si="218">SUM(J265:J269)</f>
        <v>0</v>
      </c>
      <c r="K261" s="32">
        <f t="shared" si="195"/>
        <v>16200</v>
      </c>
      <c r="L261" s="33">
        <f>SUM(L265:L269)</f>
        <v>16200</v>
      </c>
      <c r="M261" s="33">
        <f t="shared" ref="M261" si="219">SUM(M265:M269)</f>
        <v>0</v>
      </c>
      <c r="N261" s="32">
        <f t="shared" si="196"/>
        <v>17420</v>
      </c>
      <c r="O261" s="33">
        <f>SUM(O265:O269)</f>
        <v>17420</v>
      </c>
      <c r="P261" s="33">
        <f t="shared" ref="P261" si="220">SUM(P265:P269)</f>
        <v>0</v>
      </c>
    </row>
    <row r="262" spans="2:16" ht="18" x14ac:dyDescent="0.25">
      <c r="B262" s="41"/>
      <c r="C262" s="42"/>
      <c r="D262" s="43" t="s">
        <v>151</v>
      </c>
      <c r="E262" s="36">
        <f t="shared" si="193"/>
        <v>0</v>
      </c>
      <c r="F262" s="36">
        <f t="shared" ref="F262:G262" si="221">SUM(F263:F264)</f>
        <v>0</v>
      </c>
      <c r="G262" s="36">
        <f t="shared" si="221"/>
        <v>0</v>
      </c>
      <c r="H262" s="36">
        <f t="shared" si="194"/>
        <v>0</v>
      </c>
      <c r="I262" s="36">
        <f t="shared" ref="I262:J262" si="222">SUM(I263:I264)</f>
        <v>0</v>
      </c>
      <c r="J262" s="36">
        <f t="shared" si="222"/>
        <v>0</v>
      </c>
      <c r="K262" s="36">
        <f t="shared" si="195"/>
        <v>0</v>
      </c>
      <c r="L262" s="36">
        <f t="shared" ref="L262:M262" si="223">SUM(L263:L264)</f>
        <v>0</v>
      </c>
      <c r="M262" s="36">
        <f t="shared" si="223"/>
        <v>0</v>
      </c>
      <c r="N262" s="36">
        <f t="shared" si="196"/>
        <v>0</v>
      </c>
      <c r="O262" s="36">
        <f t="shared" ref="O262:P262" si="224">SUM(O263:O264)</f>
        <v>0</v>
      </c>
      <c r="P262" s="36">
        <f t="shared" si="224"/>
        <v>0</v>
      </c>
    </row>
    <row r="263" spans="2:16" ht="18" x14ac:dyDescent="0.25">
      <c r="B263" s="41"/>
      <c r="C263" s="42"/>
      <c r="D263" s="44" t="s">
        <v>335</v>
      </c>
      <c r="E263" s="36">
        <f t="shared" si="193"/>
        <v>0</v>
      </c>
      <c r="F263" s="37">
        <v>0</v>
      </c>
      <c r="G263" s="37">
        <v>0</v>
      </c>
      <c r="H263" s="36">
        <f t="shared" si="194"/>
        <v>0</v>
      </c>
      <c r="I263" s="37">
        <v>0</v>
      </c>
      <c r="J263" s="37">
        <v>0</v>
      </c>
      <c r="K263" s="36">
        <f t="shared" si="195"/>
        <v>0</v>
      </c>
      <c r="L263" s="37">
        <v>0</v>
      </c>
      <c r="M263" s="37">
        <v>0</v>
      </c>
      <c r="N263" s="36">
        <f t="shared" si="196"/>
        <v>0</v>
      </c>
      <c r="O263" s="37">
        <v>0</v>
      </c>
      <c r="P263" s="37">
        <v>0</v>
      </c>
    </row>
    <row r="264" spans="2:16" ht="18" x14ac:dyDescent="0.25">
      <c r="B264" s="41"/>
      <c r="C264" s="42"/>
      <c r="D264" s="44" t="s">
        <v>155</v>
      </c>
      <c r="E264" s="36">
        <f t="shared" si="193"/>
        <v>0</v>
      </c>
      <c r="F264" s="37">
        <v>0</v>
      </c>
      <c r="G264" s="37">
        <v>0</v>
      </c>
      <c r="H264" s="36">
        <f t="shared" si="194"/>
        <v>0</v>
      </c>
      <c r="I264" s="37">
        <v>0</v>
      </c>
      <c r="J264" s="37">
        <v>0</v>
      </c>
      <c r="K264" s="36">
        <f t="shared" si="195"/>
        <v>0</v>
      </c>
      <c r="L264" s="37">
        <v>0</v>
      </c>
      <c r="M264" s="37">
        <v>0</v>
      </c>
      <c r="N264" s="36">
        <f t="shared" si="196"/>
        <v>0</v>
      </c>
      <c r="O264" s="37">
        <v>0</v>
      </c>
      <c r="P264" s="37">
        <v>0</v>
      </c>
    </row>
    <row r="265" spans="2:16" ht="30" x14ac:dyDescent="0.25">
      <c r="B265" s="38"/>
      <c r="C265" s="60" t="s">
        <v>254</v>
      </c>
      <c r="D265" s="39" t="s">
        <v>255</v>
      </c>
      <c r="E265" s="40">
        <f t="shared" si="193"/>
        <v>2000</v>
      </c>
      <c r="F265" s="45">
        <v>2000</v>
      </c>
      <c r="G265" s="45">
        <v>0</v>
      </c>
      <c r="H265" s="40">
        <f t="shared" si="194"/>
        <v>2200</v>
      </c>
      <c r="I265" s="45">
        <v>2200</v>
      </c>
      <c r="J265" s="45">
        <v>0</v>
      </c>
      <c r="K265" s="40">
        <f t="shared" si="195"/>
        <v>2200</v>
      </c>
      <c r="L265" s="45">
        <v>2200</v>
      </c>
      <c r="M265" s="45">
        <v>0</v>
      </c>
      <c r="N265" s="40">
        <f t="shared" si="196"/>
        <v>2420</v>
      </c>
      <c r="O265" s="37">
        <v>2420</v>
      </c>
      <c r="P265" s="45">
        <v>0</v>
      </c>
    </row>
    <row r="266" spans="2:16" ht="15.75" x14ac:dyDescent="0.25">
      <c r="B266" s="38"/>
      <c r="C266" s="60" t="s">
        <v>256</v>
      </c>
      <c r="D266" s="39" t="s">
        <v>257</v>
      </c>
      <c r="E266" s="40">
        <f t="shared" ref="E266:E297" si="225">SUM(F266:G266)</f>
        <v>896</v>
      </c>
      <c r="F266" s="45">
        <v>896</v>
      </c>
      <c r="G266" s="45">
        <v>0</v>
      </c>
      <c r="H266" s="40">
        <f t="shared" ref="H266:H297" si="226">SUM(I266:J266)</f>
        <v>896</v>
      </c>
      <c r="I266" s="45">
        <f>903.6-7.6</f>
        <v>896</v>
      </c>
      <c r="J266" s="45">
        <v>0</v>
      </c>
      <c r="K266" s="40">
        <f t="shared" ref="K266:K297" si="227">SUM(L266:M266)</f>
        <v>896</v>
      </c>
      <c r="L266" s="45">
        <f>903.6-7.6</f>
        <v>896</v>
      </c>
      <c r="M266" s="45">
        <v>0</v>
      </c>
      <c r="N266" s="40">
        <f t="shared" ref="N266:N297" si="228">SUM(O266:P266)</f>
        <v>896</v>
      </c>
      <c r="O266" s="37">
        <v>896</v>
      </c>
      <c r="P266" s="45">
        <v>0</v>
      </c>
    </row>
    <row r="267" spans="2:16" ht="30" x14ac:dyDescent="0.25">
      <c r="B267" s="38"/>
      <c r="C267" s="60" t="s">
        <v>258</v>
      </c>
      <c r="D267" s="39" t="s">
        <v>259</v>
      </c>
      <c r="E267" s="40">
        <f t="shared" si="225"/>
        <v>11600</v>
      </c>
      <c r="F267" s="45">
        <v>11600</v>
      </c>
      <c r="G267" s="45">
        <v>0</v>
      </c>
      <c r="H267" s="40">
        <f t="shared" si="226"/>
        <v>12600</v>
      </c>
      <c r="I267" s="45">
        <v>12600</v>
      </c>
      <c r="J267" s="45">
        <v>0</v>
      </c>
      <c r="K267" s="40">
        <f t="shared" si="227"/>
        <v>12600</v>
      </c>
      <c r="L267" s="45">
        <v>12600</v>
      </c>
      <c r="M267" s="45">
        <v>0</v>
      </c>
      <c r="N267" s="40">
        <f t="shared" si="228"/>
        <v>13600</v>
      </c>
      <c r="O267" s="37">
        <v>13600</v>
      </c>
      <c r="P267" s="45">
        <v>0</v>
      </c>
    </row>
    <row r="268" spans="2:16" ht="30" x14ac:dyDescent="0.25">
      <c r="B268" s="38"/>
      <c r="C268" s="60" t="s">
        <v>260</v>
      </c>
      <c r="D268" s="39" t="s">
        <v>261</v>
      </c>
      <c r="E268" s="40">
        <f t="shared" si="225"/>
        <v>300</v>
      </c>
      <c r="F268" s="45">
        <v>300</v>
      </c>
      <c r="G268" s="45">
        <v>0</v>
      </c>
      <c r="H268" s="40">
        <f t="shared" si="226"/>
        <v>300</v>
      </c>
      <c r="I268" s="45">
        <v>300</v>
      </c>
      <c r="J268" s="45">
        <v>0</v>
      </c>
      <c r="K268" s="40">
        <f t="shared" si="227"/>
        <v>300</v>
      </c>
      <c r="L268" s="45">
        <v>300</v>
      </c>
      <c r="M268" s="45">
        <v>0</v>
      </c>
      <c r="N268" s="40">
        <f t="shared" si="228"/>
        <v>300</v>
      </c>
      <c r="O268" s="37">
        <v>300</v>
      </c>
      <c r="P268" s="45">
        <v>0</v>
      </c>
    </row>
    <row r="269" spans="2:16" ht="30" x14ac:dyDescent="0.25">
      <c r="B269" s="38"/>
      <c r="C269" s="60" t="s">
        <v>262</v>
      </c>
      <c r="D269" s="39" t="s">
        <v>263</v>
      </c>
      <c r="E269" s="40">
        <f t="shared" si="225"/>
        <v>204</v>
      </c>
      <c r="F269" s="45">
        <v>204</v>
      </c>
      <c r="G269" s="45">
        <v>0</v>
      </c>
      <c r="H269" s="40">
        <f t="shared" si="226"/>
        <v>204</v>
      </c>
      <c r="I269" s="45">
        <v>204</v>
      </c>
      <c r="J269" s="45">
        <v>0</v>
      </c>
      <c r="K269" s="40">
        <f t="shared" si="227"/>
        <v>204</v>
      </c>
      <c r="L269" s="45">
        <v>204</v>
      </c>
      <c r="M269" s="45">
        <v>0</v>
      </c>
      <c r="N269" s="40">
        <f t="shared" si="228"/>
        <v>204</v>
      </c>
      <c r="O269" s="37">
        <v>204</v>
      </c>
      <c r="P269" s="45">
        <v>0</v>
      </c>
    </row>
    <row r="270" spans="2:16" ht="48.75" customHeight="1" x14ac:dyDescent="0.25">
      <c r="B270" s="30" t="s">
        <v>535</v>
      </c>
      <c r="C270" s="31"/>
      <c r="D270" s="53" t="s">
        <v>121</v>
      </c>
      <c r="E270" s="32">
        <f t="shared" si="225"/>
        <v>2000</v>
      </c>
      <c r="F270" s="33">
        <f t="shared" ref="F270:J270" si="229">F274</f>
        <v>2000</v>
      </c>
      <c r="G270" s="33">
        <f t="shared" si="229"/>
        <v>0</v>
      </c>
      <c r="H270" s="32">
        <f t="shared" si="226"/>
        <v>2500</v>
      </c>
      <c r="I270" s="33">
        <f t="shared" si="229"/>
        <v>2500</v>
      </c>
      <c r="J270" s="33">
        <f t="shared" si="229"/>
        <v>0</v>
      </c>
      <c r="K270" s="32">
        <f t="shared" si="227"/>
        <v>2500</v>
      </c>
      <c r="L270" s="33">
        <f t="shared" ref="L270:M270" si="230">L274</f>
        <v>2500</v>
      </c>
      <c r="M270" s="33">
        <f t="shared" si="230"/>
        <v>0</v>
      </c>
      <c r="N270" s="32">
        <f t="shared" si="228"/>
        <v>2500</v>
      </c>
      <c r="O270" s="33">
        <f t="shared" ref="O270:P270" si="231">O274</f>
        <v>2500</v>
      </c>
      <c r="P270" s="33">
        <f t="shared" si="231"/>
        <v>0</v>
      </c>
    </row>
    <row r="271" spans="2:16" ht="18" x14ac:dyDescent="0.25">
      <c r="B271" s="41"/>
      <c r="C271" s="42"/>
      <c r="D271" s="43" t="s">
        <v>151</v>
      </c>
      <c r="E271" s="36">
        <f t="shared" si="225"/>
        <v>0</v>
      </c>
      <c r="F271" s="36">
        <f t="shared" ref="F271:G271" si="232">SUM(F272:F273)</f>
        <v>0</v>
      </c>
      <c r="G271" s="36">
        <f t="shared" si="232"/>
        <v>0</v>
      </c>
      <c r="H271" s="36">
        <f t="shared" si="226"/>
        <v>0</v>
      </c>
      <c r="I271" s="36">
        <f t="shared" ref="I271:J271" si="233">SUM(I272:I273)</f>
        <v>0</v>
      </c>
      <c r="J271" s="36">
        <f t="shared" si="233"/>
        <v>0</v>
      </c>
      <c r="K271" s="36">
        <f t="shared" si="227"/>
        <v>0</v>
      </c>
      <c r="L271" s="36">
        <f t="shared" ref="L271:M271" si="234">SUM(L272:L273)</f>
        <v>0</v>
      </c>
      <c r="M271" s="36">
        <f t="shared" si="234"/>
        <v>0</v>
      </c>
      <c r="N271" s="36">
        <f t="shared" si="228"/>
        <v>0</v>
      </c>
      <c r="O271" s="36">
        <f t="shared" ref="O271:P271" si="235">SUM(O272:O273)</f>
        <v>0</v>
      </c>
      <c r="P271" s="36">
        <f t="shared" si="235"/>
        <v>0</v>
      </c>
    </row>
    <row r="272" spans="2:16" ht="18" x14ac:dyDescent="0.25">
      <c r="B272" s="41"/>
      <c r="C272" s="42"/>
      <c r="D272" s="44" t="s">
        <v>335</v>
      </c>
      <c r="E272" s="36">
        <f t="shared" si="225"/>
        <v>0</v>
      </c>
      <c r="F272" s="37">
        <v>0</v>
      </c>
      <c r="G272" s="37">
        <v>0</v>
      </c>
      <c r="H272" s="36">
        <f t="shared" si="226"/>
        <v>0</v>
      </c>
      <c r="I272" s="37">
        <v>0</v>
      </c>
      <c r="J272" s="37">
        <v>0</v>
      </c>
      <c r="K272" s="36">
        <f t="shared" si="227"/>
        <v>0</v>
      </c>
      <c r="L272" s="37">
        <v>0</v>
      </c>
      <c r="M272" s="37">
        <v>0</v>
      </c>
      <c r="N272" s="36">
        <f t="shared" si="228"/>
        <v>0</v>
      </c>
      <c r="O272" s="37">
        <v>0</v>
      </c>
      <c r="P272" s="37">
        <v>0</v>
      </c>
    </row>
    <row r="273" spans="2:16" ht="18" x14ac:dyDescent="0.25">
      <c r="B273" s="41"/>
      <c r="C273" s="42"/>
      <c r="D273" s="44" t="s">
        <v>155</v>
      </c>
      <c r="E273" s="36">
        <f t="shared" si="225"/>
        <v>0</v>
      </c>
      <c r="F273" s="37">
        <v>0</v>
      </c>
      <c r="G273" s="37">
        <v>0</v>
      </c>
      <c r="H273" s="36">
        <f t="shared" si="226"/>
        <v>0</v>
      </c>
      <c r="I273" s="37">
        <v>0</v>
      </c>
      <c r="J273" s="37">
        <v>0</v>
      </c>
      <c r="K273" s="36">
        <f t="shared" si="227"/>
        <v>0</v>
      </c>
      <c r="L273" s="37">
        <v>0</v>
      </c>
      <c r="M273" s="37">
        <v>0</v>
      </c>
      <c r="N273" s="36">
        <f t="shared" si="228"/>
        <v>0</v>
      </c>
      <c r="O273" s="37">
        <v>0</v>
      </c>
      <c r="P273" s="37">
        <v>0</v>
      </c>
    </row>
    <row r="274" spans="2:16" ht="45" x14ac:dyDescent="0.25">
      <c r="B274" s="38"/>
      <c r="C274" s="60" t="s">
        <v>264</v>
      </c>
      <c r="D274" s="39" t="s">
        <v>265</v>
      </c>
      <c r="E274" s="40">
        <f t="shared" si="225"/>
        <v>2000</v>
      </c>
      <c r="F274" s="45">
        <v>2000</v>
      </c>
      <c r="G274" s="45">
        <v>0</v>
      </c>
      <c r="H274" s="40">
        <f t="shared" si="226"/>
        <v>2500</v>
      </c>
      <c r="I274" s="45">
        <v>2500</v>
      </c>
      <c r="J274" s="45">
        <v>0</v>
      </c>
      <c r="K274" s="40">
        <f t="shared" si="227"/>
        <v>2500</v>
      </c>
      <c r="L274" s="45">
        <v>2500</v>
      </c>
      <c r="M274" s="45">
        <v>0</v>
      </c>
      <c r="N274" s="40">
        <f t="shared" si="228"/>
        <v>2500</v>
      </c>
      <c r="O274" s="37">
        <v>2500</v>
      </c>
      <c r="P274" s="45">
        <v>0</v>
      </c>
    </row>
    <row r="275" spans="2:16" ht="18" x14ac:dyDescent="0.25">
      <c r="B275" s="30" t="s">
        <v>536</v>
      </c>
      <c r="C275" s="31"/>
      <c r="D275" s="53" t="s">
        <v>122</v>
      </c>
      <c r="E275" s="32">
        <f t="shared" si="225"/>
        <v>36400</v>
      </c>
      <c r="F275" s="33">
        <f>SUM(F279:F284)</f>
        <v>36400</v>
      </c>
      <c r="G275" s="33">
        <f>SUM(G279:G284)</f>
        <v>0</v>
      </c>
      <c r="H275" s="32">
        <f t="shared" si="226"/>
        <v>40400</v>
      </c>
      <c r="I275" s="33">
        <f>SUM(I279:I284)</f>
        <v>40400</v>
      </c>
      <c r="J275" s="33">
        <f>SUM(J279:J284)</f>
        <v>0</v>
      </c>
      <c r="K275" s="32">
        <f t="shared" si="227"/>
        <v>42500</v>
      </c>
      <c r="L275" s="33">
        <f>SUM(L279:L284)</f>
        <v>42500</v>
      </c>
      <c r="M275" s="33">
        <f>SUM(M279:M284)</f>
        <v>0</v>
      </c>
      <c r="N275" s="32">
        <f t="shared" si="228"/>
        <v>46471</v>
      </c>
      <c r="O275" s="33">
        <f>SUM(O279:O284)</f>
        <v>46471</v>
      </c>
      <c r="P275" s="33">
        <f>SUM(P279:P284)</f>
        <v>0</v>
      </c>
    </row>
    <row r="276" spans="2:16" ht="18" x14ac:dyDescent="0.25">
      <c r="B276" s="41"/>
      <c r="C276" s="42"/>
      <c r="D276" s="43" t="s">
        <v>151</v>
      </c>
      <c r="E276" s="36">
        <f t="shared" si="225"/>
        <v>0</v>
      </c>
      <c r="F276" s="36">
        <f t="shared" ref="F276:G276" si="236">SUM(F277:F278)</f>
        <v>0</v>
      </c>
      <c r="G276" s="36">
        <f t="shared" si="236"/>
        <v>0</v>
      </c>
      <c r="H276" s="36">
        <f t="shared" si="226"/>
        <v>0</v>
      </c>
      <c r="I276" s="36">
        <f t="shared" ref="I276:J276" si="237">SUM(I277:I278)</f>
        <v>0</v>
      </c>
      <c r="J276" s="36">
        <f t="shared" si="237"/>
        <v>0</v>
      </c>
      <c r="K276" s="36">
        <f t="shared" si="227"/>
        <v>0</v>
      </c>
      <c r="L276" s="36">
        <f t="shared" ref="L276:M276" si="238">SUM(L277:L278)</f>
        <v>0</v>
      </c>
      <c r="M276" s="36">
        <f t="shared" si="238"/>
        <v>0</v>
      </c>
      <c r="N276" s="36">
        <f t="shared" si="228"/>
        <v>0</v>
      </c>
      <c r="O276" s="36">
        <f t="shared" ref="O276:P276" si="239">SUM(O277:O278)</f>
        <v>0</v>
      </c>
      <c r="P276" s="36">
        <f t="shared" si="239"/>
        <v>0</v>
      </c>
    </row>
    <row r="277" spans="2:16" ht="18" x14ac:dyDescent="0.25">
      <c r="B277" s="41"/>
      <c r="C277" s="42"/>
      <c r="D277" s="44" t="s">
        <v>335</v>
      </c>
      <c r="E277" s="36">
        <f t="shared" si="225"/>
        <v>0</v>
      </c>
      <c r="F277" s="37">
        <v>0</v>
      </c>
      <c r="G277" s="37">
        <v>0</v>
      </c>
      <c r="H277" s="36">
        <f t="shared" si="226"/>
        <v>0</v>
      </c>
      <c r="I277" s="37">
        <v>0</v>
      </c>
      <c r="J277" s="37">
        <v>0</v>
      </c>
      <c r="K277" s="36">
        <f t="shared" si="227"/>
        <v>0</v>
      </c>
      <c r="L277" s="37">
        <v>0</v>
      </c>
      <c r="M277" s="37">
        <v>0</v>
      </c>
      <c r="N277" s="36">
        <f t="shared" si="228"/>
        <v>0</v>
      </c>
      <c r="O277" s="37">
        <v>0</v>
      </c>
      <c r="P277" s="37">
        <v>0</v>
      </c>
    </row>
    <row r="278" spans="2:16" ht="18" x14ac:dyDescent="0.25">
      <c r="B278" s="41"/>
      <c r="C278" s="42"/>
      <c r="D278" s="44" t="s">
        <v>155</v>
      </c>
      <c r="E278" s="36">
        <f t="shared" si="225"/>
        <v>0</v>
      </c>
      <c r="F278" s="37">
        <v>0</v>
      </c>
      <c r="G278" s="37">
        <v>0</v>
      </c>
      <c r="H278" s="36">
        <f t="shared" si="226"/>
        <v>0</v>
      </c>
      <c r="I278" s="37">
        <v>0</v>
      </c>
      <c r="J278" s="37">
        <v>0</v>
      </c>
      <c r="K278" s="36">
        <f t="shared" si="227"/>
        <v>0</v>
      </c>
      <c r="L278" s="37">
        <v>0</v>
      </c>
      <c r="M278" s="37">
        <v>0</v>
      </c>
      <c r="N278" s="36">
        <f t="shared" si="228"/>
        <v>0</v>
      </c>
      <c r="O278" s="37">
        <v>0</v>
      </c>
      <c r="P278" s="37">
        <v>0</v>
      </c>
    </row>
    <row r="279" spans="2:16" ht="15.75" x14ac:dyDescent="0.25">
      <c r="B279" s="38"/>
      <c r="C279" s="60" t="s">
        <v>266</v>
      </c>
      <c r="D279" s="39" t="s">
        <v>267</v>
      </c>
      <c r="E279" s="40">
        <f t="shared" si="225"/>
        <v>16000</v>
      </c>
      <c r="F279" s="45">
        <v>16000</v>
      </c>
      <c r="G279" s="45">
        <v>0</v>
      </c>
      <c r="H279" s="40">
        <f t="shared" si="226"/>
        <v>18981</v>
      </c>
      <c r="I279" s="45">
        <f>20000-1019</f>
        <v>18981</v>
      </c>
      <c r="J279" s="45">
        <v>0</v>
      </c>
      <c r="K279" s="40">
        <f t="shared" si="227"/>
        <v>19000</v>
      </c>
      <c r="L279" s="45">
        <v>19000</v>
      </c>
      <c r="M279" s="45">
        <v>0</v>
      </c>
      <c r="N279" s="40">
        <f t="shared" si="228"/>
        <v>20800</v>
      </c>
      <c r="O279" s="37">
        <v>20800</v>
      </c>
      <c r="P279" s="45">
        <v>0</v>
      </c>
    </row>
    <row r="280" spans="2:16" ht="15.75" x14ac:dyDescent="0.25">
      <c r="B280" s="38"/>
      <c r="C280" s="60" t="s">
        <v>268</v>
      </c>
      <c r="D280" s="39" t="s">
        <v>269</v>
      </c>
      <c r="E280" s="40">
        <f t="shared" si="225"/>
        <v>110</v>
      </c>
      <c r="F280" s="45">
        <v>110</v>
      </c>
      <c r="G280" s="45">
        <v>0</v>
      </c>
      <c r="H280" s="40">
        <f t="shared" si="226"/>
        <v>133</v>
      </c>
      <c r="I280" s="45">
        <v>133</v>
      </c>
      <c r="J280" s="45">
        <v>0</v>
      </c>
      <c r="K280" s="40">
        <f t="shared" si="227"/>
        <v>135</v>
      </c>
      <c r="L280" s="45">
        <v>135</v>
      </c>
      <c r="M280" s="45">
        <v>0</v>
      </c>
      <c r="N280" s="40">
        <f t="shared" si="228"/>
        <v>135</v>
      </c>
      <c r="O280" s="37">
        <v>135</v>
      </c>
      <c r="P280" s="45">
        <v>0</v>
      </c>
    </row>
    <row r="281" spans="2:16" ht="45" x14ac:dyDescent="0.25">
      <c r="B281" s="38"/>
      <c r="C281" s="60" t="s">
        <v>270</v>
      </c>
      <c r="D281" s="39" t="s">
        <v>271</v>
      </c>
      <c r="E281" s="40">
        <f t="shared" si="225"/>
        <v>19104</v>
      </c>
      <c r="F281" s="45">
        <v>19104</v>
      </c>
      <c r="G281" s="45">
        <v>0</v>
      </c>
      <c r="H281" s="40">
        <f t="shared" si="226"/>
        <v>20000</v>
      </c>
      <c r="I281" s="45">
        <v>20000</v>
      </c>
      <c r="J281" s="45">
        <v>0</v>
      </c>
      <c r="K281" s="40">
        <f t="shared" si="227"/>
        <v>21929</v>
      </c>
      <c r="L281" s="45">
        <v>21929</v>
      </c>
      <c r="M281" s="45">
        <v>0</v>
      </c>
      <c r="N281" s="40">
        <f t="shared" si="228"/>
        <v>24000</v>
      </c>
      <c r="O281" s="37">
        <v>24000</v>
      </c>
      <c r="P281" s="45">
        <v>0</v>
      </c>
    </row>
    <row r="282" spans="2:16" ht="15.75" x14ac:dyDescent="0.25">
      <c r="B282" s="38"/>
      <c r="C282" s="60" t="s">
        <v>272</v>
      </c>
      <c r="D282" s="39" t="s">
        <v>273</v>
      </c>
      <c r="E282" s="40">
        <f t="shared" si="225"/>
        <v>500</v>
      </c>
      <c r="F282" s="45">
        <v>500</v>
      </c>
      <c r="G282" s="45">
        <v>0</v>
      </c>
      <c r="H282" s="40">
        <f t="shared" si="226"/>
        <v>500</v>
      </c>
      <c r="I282" s="45">
        <v>500</v>
      </c>
      <c r="J282" s="45">
        <v>0</v>
      </c>
      <c r="K282" s="40">
        <f t="shared" si="227"/>
        <v>500</v>
      </c>
      <c r="L282" s="45">
        <v>500</v>
      </c>
      <c r="M282" s="45">
        <v>0</v>
      </c>
      <c r="N282" s="40">
        <f t="shared" si="228"/>
        <v>500</v>
      </c>
      <c r="O282" s="37">
        <v>500</v>
      </c>
      <c r="P282" s="45">
        <v>0</v>
      </c>
    </row>
    <row r="283" spans="2:16" ht="30" x14ac:dyDescent="0.25">
      <c r="B283" s="38"/>
      <c r="C283" s="60" t="s">
        <v>274</v>
      </c>
      <c r="D283" s="39" t="s">
        <v>275</v>
      </c>
      <c r="E283" s="40">
        <f t="shared" si="225"/>
        <v>650</v>
      </c>
      <c r="F283" s="45">
        <v>650</v>
      </c>
      <c r="G283" s="45">
        <v>0</v>
      </c>
      <c r="H283" s="40">
        <f t="shared" si="226"/>
        <v>750</v>
      </c>
      <c r="I283" s="45">
        <v>750</v>
      </c>
      <c r="J283" s="45">
        <v>0</v>
      </c>
      <c r="K283" s="40">
        <f t="shared" si="227"/>
        <v>900</v>
      </c>
      <c r="L283" s="45">
        <v>900</v>
      </c>
      <c r="M283" s="45">
        <v>0</v>
      </c>
      <c r="N283" s="40">
        <f t="shared" si="228"/>
        <v>1000</v>
      </c>
      <c r="O283" s="37">
        <v>1000</v>
      </c>
      <c r="P283" s="45">
        <v>0</v>
      </c>
    </row>
    <row r="284" spans="2:16" ht="30" x14ac:dyDescent="0.25">
      <c r="B284" s="38"/>
      <c r="C284" s="60" t="s">
        <v>276</v>
      </c>
      <c r="D284" s="39" t="s">
        <v>277</v>
      </c>
      <c r="E284" s="40">
        <f t="shared" si="225"/>
        <v>36</v>
      </c>
      <c r="F284" s="45">
        <v>36</v>
      </c>
      <c r="G284" s="45">
        <v>0</v>
      </c>
      <c r="H284" s="40">
        <f t="shared" si="226"/>
        <v>36</v>
      </c>
      <c r="I284" s="45">
        <v>36</v>
      </c>
      <c r="J284" s="45">
        <v>0</v>
      </c>
      <c r="K284" s="40">
        <f t="shared" si="227"/>
        <v>36</v>
      </c>
      <c r="L284" s="45">
        <v>36</v>
      </c>
      <c r="M284" s="45">
        <v>0</v>
      </c>
      <c r="N284" s="40">
        <f t="shared" si="228"/>
        <v>36</v>
      </c>
      <c r="O284" s="37">
        <v>36</v>
      </c>
      <c r="P284" s="45">
        <v>0</v>
      </c>
    </row>
    <row r="285" spans="2:16" ht="36" x14ac:dyDescent="0.25">
      <c r="B285" s="30" t="s">
        <v>537</v>
      </c>
      <c r="C285" s="31"/>
      <c r="D285" s="53" t="s">
        <v>125</v>
      </c>
      <c r="E285" s="32">
        <f t="shared" si="225"/>
        <v>3730</v>
      </c>
      <c r="F285" s="33">
        <f>SUM(F289:F292)</f>
        <v>3730</v>
      </c>
      <c r="G285" s="33">
        <f t="shared" ref="G285" si="240">SUM(G289:G292)</f>
        <v>0</v>
      </c>
      <c r="H285" s="32">
        <f t="shared" si="226"/>
        <v>4500</v>
      </c>
      <c r="I285" s="33">
        <f>SUM(I289:I292)</f>
        <v>4500</v>
      </c>
      <c r="J285" s="33">
        <f t="shared" ref="J285" si="241">SUM(J289:J292)</f>
        <v>0</v>
      </c>
      <c r="K285" s="32">
        <f t="shared" si="227"/>
        <v>4550</v>
      </c>
      <c r="L285" s="33">
        <f>SUM(L289:L292)</f>
        <v>4550</v>
      </c>
      <c r="M285" s="33">
        <f t="shared" ref="M285" si="242">SUM(M289:M292)</f>
        <v>0</v>
      </c>
      <c r="N285" s="32">
        <f t="shared" si="228"/>
        <v>4836</v>
      </c>
      <c r="O285" s="33">
        <f>SUM(O289:O292)</f>
        <v>4836</v>
      </c>
      <c r="P285" s="33">
        <f t="shared" ref="P285" si="243">SUM(P289:P292)</f>
        <v>0</v>
      </c>
    </row>
    <row r="286" spans="2:16" ht="18" x14ac:dyDescent="0.25">
      <c r="B286" s="41"/>
      <c r="C286" s="42"/>
      <c r="D286" s="43" t="s">
        <v>151</v>
      </c>
      <c r="E286" s="36">
        <f t="shared" si="225"/>
        <v>0</v>
      </c>
      <c r="F286" s="36">
        <f t="shared" ref="F286:G286" si="244">SUM(F287:F288)</f>
        <v>0</v>
      </c>
      <c r="G286" s="36">
        <f t="shared" si="244"/>
        <v>0</v>
      </c>
      <c r="H286" s="36">
        <f t="shared" si="226"/>
        <v>0</v>
      </c>
      <c r="I286" s="36">
        <f t="shared" ref="I286:J286" si="245">SUM(I287:I288)</f>
        <v>0</v>
      </c>
      <c r="J286" s="36">
        <f t="shared" si="245"/>
        <v>0</v>
      </c>
      <c r="K286" s="36">
        <f t="shared" si="227"/>
        <v>0</v>
      </c>
      <c r="L286" s="36">
        <f t="shared" ref="L286:M286" si="246">SUM(L287:L288)</f>
        <v>0</v>
      </c>
      <c r="M286" s="36">
        <f t="shared" si="246"/>
        <v>0</v>
      </c>
      <c r="N286" s="36">
        <f t="shared" si="228"/>
        <v>0</v>
      </c>
      <c r="O286" s="36">
        <f t="shared" ref="O286:P286" si="247">SUM(O287:O288)</f>
        <v>0</v>
      </c>
      <c r="P286" s="36">
        <f t="shared" si="247"/>
        <v>0</v>
      </c>
    </row>
    <row r="287" spans="2:16" ht="18" x14ac:dyDescent="0.25">
      <c r="B287" s="41"/>
      <c r="C287" s="42"/>
      <c r="D287" s="44" t="s">
        <v>335</v>
      </c>
      <c r="E287" s="36">
        <f t="shared" si="225"/>
        <v>0</v>
      </c>
      <c r="F287" s="37">
        <v>0</v>
      </c>
      <c r="G287" s="37">
        <v>0</v>
      </c>
      <c r="H287" s="36">
        <f t="shared" si="226"/>
        <v>0</v>
      </c>
      <c r="I287" s="37">
        <v>0</v>
      </c>
      <c r="J287" s="37">
        <v>0</v>
      </c>
      <c r="K287" s="36">
        <f t="shared" si="227"/>
        <v>0</v>
      </c>
      <c r="L287" s="37">
        <v>0</v>
      </c>
      <c r="M287" s="37">
        <v>0</v>
      </c>
      <c r="N287" s="36">
        <f t="shared" si="228"/>
        <v>0</v>
      </c>
      <c r="O287" s="37">
        <v>0</v>
      </c>
      <c r="P287" s="37">
        <v>0</v>
      </c>
    </row>
    <row r="288" spans="2:16" ht="18" x14ac:dyDescent="0.25">
      <c r="B288" s="41"/>
      <c r="C288" s="42"/>
      <c r="D288" s="44" t="s">
        <v>155</v>
      </c>
      <c r="E288" s="36">
        <f t="shared" si="225"/>
        <v>0</v>
      </c>
      <c r="F288" s="37">
        <v>0</v>
      </c>
      <c r="G288" s="37">
        <v>0</v>
      </c>
      <c r="H288" s="36">
        <f t="shared" si="226"/>
        <v>0</v>
      </c>
      <c r="I288" s="37">
        <v>0</v>
      </c>
      <c r="J288" s="37">
        <v>0</v>
      </c>
      <c r="K288" s="36">
        <f t="shared" si="227"/>
        <v>0</v>
      </c>
      <c r="L288" s="37">
        <v>0</v>
      </c>
      <c r="M288" s="37">
        <v>0</v>
      </c>
      <c r="N288" s="36">
        <f t="shared" si="228"/>
        <v>0</v>
      </c>
      <c r="O288" s="37">
        <v>0</v>
      </c>
      <c r="P288" s="37">
        <v>0</v>
      </c>
    </row>
    <row r="289" spans="2:16" ht="30" x14ac:dyDescent="0.25">
      <c r="B289" s="38"/>
      <c r="C289" s="60" t="s">
        <v>278</v>
      </c>
      <c r="D289" s="39" t="s">
        <v>279</v>
      </c>
      <c r="E289" s="40">
        <f t="shared" si="225"/>
        <v>500</v>
      </c>
      <c r="F289" s="45">
        <v>500</v>
      </c>
      <c r="G289" s="45">
        <v>0</v>
      </c>
      <c r="H289" s="40">
        <f t="shared" si="226"/>
        <v>950</v>
      </c>
      <c r="I289" s="45">
        <v>950</v>
      </c>
      <c r="J289" s="45">
        <v>0</v>
      </c>
      <c r="K289" s="40">
        <f t="shared" si="227"/>
        <v>1000</v>
      </c>
      <c r="L289" s="45">
        <v>1000</v>
      </c>
      <c r="M289" s="45">
        <v>0</v>
      </c>
      <c r="N289" s="40">
        <f t="shared" si="228"/>
        <v>1200</v>
      </c>
      <c r="O289" s="37">
        <v>1200</v>
      </c>
      <c r="P289" s="45">
        <v>0</v>
      </c>
    </row>
    <row r="290" spans="2:16" ht="30" x14ac:dyDescent="0.25">
      <c r="B290" s="38"/>
      <c r="C290" s="60" t="s">
        <v>280</v>
      </c>
      <c r="D290" s="39" t="s">
        <v>281</v>
      </c>
      <c r="E290" s="40">
        <f t="shared" si="225"/>
        <v>1800</v>
      </c>
      <c r="F290" s="45">
        <v>1800</v>
      </c>
      <c r="G290" s="45">
        <v>0</v>
      </c>
      <c r="H290" s="40">
        <f t="shared" si="226"/>
        <v>2000</v>
      </c>
      <c r="I290" s="45">
        <v>2000</v>
      </c>
      <c r="J290" s="45">
        <v>0</v>
      </c>
      <c r="K290" s="40">
        <f t="shared" si="227"/>
        <v>2000</v>
      </c>
      <c r="L290" s="45">
        <v>2000</v>
      </c>
      <c r="M290" s="45">
        <v>0</v>
      </c>
      <c r="N290" s="40">
        <f t="shared" si="228"/>
        <v>2000</v>
      </c>
      <c r="O290" s="37">
        <v>2000</v>
      </c>
      <c r="P290" s="45">
        <v>0</v>
      </c>
    </row>
    <row r="291" spans="2:16" ht="30" x14ac:dyDescent="0.25">
      <c r="B291" s="38"/>
      <c r="C291" s="60" t="s">
        <v>282</v>
      </c>
      <c r="D291" s="39" t="s">
        <v>283</v>
      </c>
      <c r="E291" s="40">
        <f t="shared" si="225"/>
        <v>1144</v>
      </c>
      <c r="F291" s="45">
        <v>1144</v>
      </c>
      <c r="G291" s="45">
        <v>0</v>
      </c>
      <c r="H291" s="40">
        <f t="shared" si="226"/>
        <v>1264</v>
      </c>
      <c r="I291" s="45">
        <v>1264</v>
      </c>
      <c r="J291" s="45">
        <v>0</v>
      </c>
      <c r="K291" s="40">
        <f t="shared" si="227"/>
        <v>1264</v>
      </c>
      <c r="L291" s="45">
        <v>1264</v>
      </c>
      <c r="M291" s="45">
        <v>0</v>
      </c>
      <c r="N291" s="40">
        <f t="shared" si="228"/>
        <v>1350</v>
      </c>
      <c r="O291" s="37">
        <v>1350</v>
      </c>
      <c r="P291" s="45">
        <v>0</v>
      </c>
    </row>
    <row r="292" spans="2:16" ht="30" x14ac:dyDescent="0.25">
      <c r="B292" s="38"/>
      <c r="C292" s="60" t="s">
        <v>284</v>
      </c>
      <c r="D292" s="39" t="s">
        <v>263</v>
      </c>
      <c r="E292" s="40">
        <f t="shared" si="225"/>
        <v>286</v>
      </c>
      <c r="F292" s="45">
        <v>286</v>
      </c>
      <c r="G292" s="45">
        <v>0</v>
      </c>
      <c r="H292" s="40">
        <f t="shared" si="226"/>
        <v>286</v>
      </c>
      <c r="I292" s="45">
        <v>286</v>
      </c>
      <c r="J292" s="45">
        <v>0</v>
      </c>
      <c r="K292" s="40">
        <f t="shared" si="227"/>
        <v>286</v>
      </c>
      <c r="L292" s="45">
        <v>286</v>
      </c>
      <c r="M292" s="45">
        <v>0</v>
      </c>
      <c r="N292" s="40">
        <f t="shared" si="228"/>
        <v>286</v>
      </c>
      <c r="O292" s="37">
        <v>286</v>
      </c>
      <c r="P292" s="45">
        <v>0</v>
      </c>
    </row>
    <row r="293" spans="2:16" ht="75" customHeight="1" x14ac:dyDescent="0.25">
      <c r="B293" s="30" t="s">
        <v>538</v>
      </c>
      <c r="C293" s="31"/>
      <c r="D293" s="53" t="s">
        <v>127</v>
      </c>
      <c r="E293" s="32">
        <f t="shared" si="225"/>
        <v>11480</v>
      </c>
      <c r="F293" s="33">
        <f>F297+F298+F299+F300</f>
        <v>11480</v>
      </c>
      <c r="G293" s="33">
        <f>SUM(G297:G301)</f>
        <v>0</v>
      </c>
      <c r="H293" s="32">
        <f t="shared" si="226"/>
        <v>12480</v>
      </c>
      <c r="I293" s="33">
        <f>I297+I298+I299+I300</f>
        <v>12480</v>
      </c>
      <c r="J293" s="33">
        <f>SUM(J297:J301)</f>
        <v>0</v>
      </c>
      <c r="K293" s="32">
        <f t="shared" si="227"/>
        <v>12500</v>
      </c>
      <c r="L293" s="33">
        <f>L297+L298+L299+L300</f>
        <v>12500</v>
      </c>
      <c r="M293" s="33">
        <f>SUM(M297:M301)</f>
        <v>0</v>
      </c>
      <c r="N293" s="32">
        <f t="shared" si="228"/>
        <v>12650</v>
      </c>
      <c r="O293" s="33">
        <f>O297+O298+O299+O300</f>
        <v>12650</v>
      </c>
      <c r="P293" s="33">
        <f>SUM(P297:P301)</f>
        <v>0</v>
      </c>
    </row>
    <row r="294" spans="2:16" ht="18" x14ac:dyDescent="0.25">
      <c r="B294" s="41"/>
      <c r="C294" s="42"/>
      <c r="D294" s="43" t="s">
        <v>151</v>
      </c>
      <c r="E294" s="36">
        <f t="shared" si="225"/>
        <v>0</v>
      </c>
      <c r="F294" s="36">
        <f t="shared" ref="F294:G294" si="248">SUM(F295:F296)</f>
        <v>0</v>
      </c>
      <c r="G294" s="36">
        <f t="shared" si="248"/>
        <v>0</v>
      </c>
      <c r="H294" s="36">
        <f t="shared" si="226"/>
        <v>0</v>
      </c>
      <c r="I294" s="36">
        <f t="shared" ref="I294:J294" si="249">SUM(I295:I296)</f>
        <v>0</v>
      </c>
      <c r="J294" s="36">
        <f t="shared" si="249"/>
        <v>0</v>
      </c>
      <c r="K294" s="36">
        <f t="shared" si="227"/>
        <v>0</v>
      </c>
      <c r="L294" s="36">
        <f t="shared" ref="L294:M294" si="250">SUM(L295:L296)</f>
        <v>0</v>
      </c>
      <c r="M294" s="36">
        <f t="shared" si="250"/>
        <v>0</v>
      </c>
      <c r="N294" s="36">
        <f t="shared" si="228"/>
        <v>0</v>
      </c>
      <c r="O294" s="36">
        <f t="shared" ref="O294:P294" si="251">SUM(O295:O296)</f>
        <v>0</v>
      </c>
      <c r="P294" s="36">
        <f t="shared" si="251"/>
        <v>0</v>
      </c>
    </row>
    <row r="295" spans="2:16" ht="18" x14ac:dyDescent="0.25">
      <c r="B295" s="41"/>
      <c r="C295" s="42"/>
      <c r="D295" s="44" t="s">
        <v>335</v>
      </c>
      <c r="E295" s="36">
        <f t="shared" si="225"/>
        <v>0</v>
      </c>
      <c r="F295" s="37">
        <v>0</v>
      </c>
      <c r="G295" s="37">
        <v>0</v>
      </c>
      <c r="H295" s="36">
        <f t="shared" si="226"/>
        <v>0</v>
      </c>
      <c r="I295" s="37">
        <v>0</v>
      </c>
      <c r="J295" s="37">
        <v>0</v>
      </c>
      <c r="K295" s="36">
        <f t="shared" si="227"/>
        <v>0</v>
      </c>
      <c r="L295" s="37">
        <v>0</v>
      </c>
      <c r="M295" s="37">
        <v>0</v>
      </c>
      <c r="N295" s="36">
        <f t="shared" si="228"/>
        <v>0</v>
      </c>
      <c r="O295" s="37">
        <v>0</v>
      </c>
      <c r="P295" s="37">
        <v>0</v>
      </c>
    </row>
    <row r="296" spans="2:16" ht="18" x14ac:dyDescent="0.25">
      <c r="B296" s="41"/>
      <c r="C296" s="42"/>
      <c r="D296" s="44" t="s">
        <v>155</v>
      </c>
      <c r="E296" s="36">
        <f t="shared" si="225"/>
        <v>0</v>
      </c>
      <c r="F296" s="37">
        <v>0</v>
      </c>
      <c r="G296" s="37">
        <v>0</v>
      </c>
      <c r="H296" s="36">
        <f t="shared" si="226"/>
        <v>0</v>
      </c>
      <c r="I296" s="37">
        <v>0</v>
      </c>
      <c r="J296" s="37">
        <v>0</v>
      </c>
      <c r="K296" s="36">
        <f t="shared" si="227"/>
        <v>0</v>
      </c>
      <c r="L296" s="37">
        <v>0</v>
      </c>
      <c r="M296" s="37">
        <v>0</v>
      </c>
      <c r="N296" s="36">
        <f t="shared" si="228"/>
        <v>0</v>
      </c>
      <c r="O296" s="37">
        <v>0</v>
      </c>
      <c r="P296" s="37">
        <v>0</v>
      </c>
    </row>
    <row r="297" spans="2:16" ht="30" x14ac:dyDescent="0.25">
      <c r="B297" s="38"/>
      <c r="C297" s="60" t="s">
        <v>285</v>
      </c>
      <c r="D297" s="39" t="s">
        <v>286</v>
      </c>
      <c r="E297" s="40">
        <f t="shared" si="225"/>
        <v>70</v>
      </c>
      <c r="F297" s="45">
        <v>70</v>
      </c>
      <c r="G297" s="45">
        <v>0</v>
      </c>
      <c r="H297" s="40">
        <f t="shared" si="226"/>
        <v>70</v>
      </c>
      <c r="I297" s="112">
        <v>70</v>
      </c>
      <c r="J297" s="45">
        <v>0</v>
      </c>
      <c r="K297" s="40">
        <f t="shared" si="227"/>
        <v>90</v>
      </c>
      <c r="L297" s="45">
        <v>90</v>
      </c>
      <c r="M297" s="45">
        <v>0</v>
      </c>
      <c r="N297" s="40">
        <f t="shared" si="228"/>
        <v>90</v>
      </c>
      <c r="O297" s="37">
        <v>90</v>
      </c>
      <c r="P297" s="45">
        <v>0</v>
      </c>
    </row>
    <row r="298" spans="2:16" ht="60" x14ac:dyDescent="0.25">
      <c r="B298" s="38"/>
      <c r="C298" s="60" t="s">
        <v>287</v>
      </c>
      <c r="D298" s="39" t="s">
        <v>288</v>
      </c>
      <c r="E298" s="40">
        <f t="shared" ref="E298:E322" si="252">SUM(F298:G298)</f>
        <v>400</v>
      </c>
      <c r="F298" s="45">
        <v>400</v>
      </c>
      <c r="G298" s="45">
        <v>0</v>
      </c>
      <c r="H298" s="40">
        <f t="shared" ref="H298:H322" si="253">SUM(I298:J298)</f>
        <v>400</v>
      </c>
      <c r="I298" s="45">
        <v>400</v>
      </c>
      <c r="J298" s="45">
        <v>0</v>
      </c>
      <c r="K298" s="40">
        <f t="shared" ref="K298:K322" si="254">SUM(L298:M298)</f>
        <v>400</v>
      </c>
      <c r="L298" s="45">
        <v>400</v>
      </c>
      <c r="M298" s="45">
        <v>0</v>
      </c>
      <c r="N298" s="40">
        <f t="shared" ref="N298:N322" si="255">SUM(O298:P298)</f>
        <v>500</v>
      </c>
      <c r="O298" s="37">
        <v>500</v>
      </c>
      <c r="P298" s="45">
        <v>0</v>
      </c>
    </row>
    <row r="299" spans="2:16" ht="60" x14ac:dyDescent="0.25">
      <c r="B299" s="38"/>
      <c r="C299" s="60" t="s">
        <v>289</v>
      </c>
      <c r="D299" s="39" t="s">
        <v>290</v>
      </c>
      <c r="E299" s="40">
        <f t="shared" si="252"/>
        <v>260</v>
      </c>
      <c r="F299" s="66">
        <v>260</v>
      </c>
      <c r="G299" s="45">
        <v>0</v>
      </c>
      <c r="H299" s="40">
        <f t="shared" si="253"/>
        <v>260</v>
      </c>
      <c r="I299" s="45">
        <v>260</v>
      </c>
      <c r="J299" s="45">
        <v>0</v>
      </c>
      <c r="K299" s="40">
        <f t="shared" si="254"/>
        <v>260</v>
      </c>
      <c r="L299" s="45">
        <v>260</v>
      </c>
      <c r="M299" s="45">
        <v>0</v>
      </c>
      <c r="N299" s="40">
        <f t="shared" si="255"/>
        <v>310</v>
      </c>
      <c r="O299" s="37">
        <v>310</v>
      </c>
      <c r="P299" s="45">
        <v>0</v>
      </c>
    </row>
    <row r="300" spans="2:16" ht="30" x14ac:dyDescent="0.25">
      <c r="B300" s="38"/>
      <c r="C300" s="60" t="s">
        <v>291</v>
      </c>
      <c r="D300" s="39" t="s">
        <v>539</v>
      </c>
      <c r="E300" s="40">
        <f t="shared" si="252"/>
        <v>10750</v>
      </c>
      <c r="F300" s="66">
        <v>10750</v>
      </c>
      <c r="G300" s="45">
        <v>0</v>
      </c>
      <c r="H300" s="40">
        <f t="shared" si="253"/>
        <v>11750</v>
      </c>
      <c r="I300" s="45">
        <v>11750</v>
      </c>
      <c r="J300" s="45">
        <v>0</v>
      </c>
      <c r="K300" s="40">
        <f t="shared" si="254"/>
        <v>11750</v>
      </c>
      <c r="L300" s="45">
        <v>11750</v>
      </c>
      <c r="M300" s="45">
        <v>0</v>
      </c>
      <c r="N300" s="40">
        <f t="shared" si="255"/>
        <v>11750</v>
      </c>
      <c r="O300" s="37">
        <v>11750</v>
      </c>
      <c r="P300" s="45">
        <v>0</v>
      </c>
    </row>
    <row r="301" spans="2:16" ht="30" x14ac:dyDescent="0.25">
      <c r="B301" s="38"/>
      <c r="C301" s="60" t="s">
        <v>541</v>
      </c>
      <c r="D301" s="39" t="s">
        <v>540</v>
      </c>
      <c r="E301" s="40">
        <f t="shared" si="252"/>
        <v>300</v>
      </c>
      <c r="F301" s="45">
        <v>300</v>
      </c>
      <c r="G301" s="45">
        <v>0</v>
      </c>
      <c r="H301" s="40">
        <f t="shared" si="253"/>
        <v>240</v>
      </c>
      <c r="I301" s="45">
        <v>240</v>
      </c>
      <c r="J301" s="45">
        <v>0</v>
      </c>
      <c r="K301" s="40">
        <f t="shared" si="254"/>
        <v>240</v>
      </c>
      <c r="L301" s="45">
        <v>240</v>
      </c>
      <c r="M301" s="45">
        <v>0</v>
      </c>
      <c r="N301" s="40">
        <f t="shared" si="255"/>
        <v>0</v>
      </c>
      <c r="O301" s="37">
        <v>0</v>
      </c>
      <c r="P301" s="45">
        <v>0</v>
      </c>
    </row>
    <row r="302" spans="2:16" ht="36" x14ac:dyDescent="0.25">
      <c r="B302" s="30" t="s">
        <v>542</v>
      </c>
      <c r="C302" s="31"/>
      <c r="D302" s="53" t="s">
        <v>543</v>
      </c>
      <c r="E302" s="32">
        <f t="shared" si="252"/>
        <v>46230</v>
      </c>
      <c r="F302" s="33">
        <f>SUM(F306:F307)</f>
        <v>46230</v>
      </c>
      <c r="G302" s="33">
        <f>SUM(G306:G307)</f>
        <v>0</v>
      </c>
      <c r="H302" s="32">
        <f t="shared" si="253"/>
        <v>47235</v>
      </c>
      <c r="I302" s="33">
        <f>SUM(I306:I307)</f>
        <v>47235</v>
      </c>
      <c r="J302" s="33">
        <f>SUM(J306:J307)</f>
        <v>0</v>
      </c>
      <c r="K302" s="32">
        <f t="shared" si="254"/>
        <v>48235</v>
      </c>
      <c r="L302" s="33">
        <f>SUM(L306:L307)</f>
        <v>48235</v>
      </c>
      <c r="M302" s="33">
        <f>SUM(M306:M307)</f>
        <v>0</v>
      </c>
      <c r="N302" s="32">
        <f t="shared" si="255"/>
        <v>49240</v>
      </c>
      <c r="O302" s="33">
        <f>SUM(O306:O307)</f>
        <v>49240</v>
      </c>
      <c r="P302" s="33">
        <f>SUM(P306:P307)</f>
        <v>0</v>
      </c>
    </row>
    <row r="303" spans="2:16" ht="18" x14ac:dyDescent="0.25">
      <c r="B303" s="41"/>
      <c r="C303" s="42"/>
      <c r="D303" s="43" t="s">
        <v>151</v>
      </c>
      <c r="E303" s="36">
        <f t="shared" si="252"/>
        <v>3491</v>
      </c>
      <c r="F303" s="36">
        <f t="shared" ref="F303:G303" si="256">SUM(F304:F305)</f>
        <v>3491</v>
      </c>
      <c r="G303" s="36">
        <f t="shared" si="256"/>
        <v>0</v>
      </c>
      <c r="H303" s="36">
        <f t="shared" si="253"/>
        <v>3491</v>
      </c>
      <c r="I303" s="36">
        <f t="shared" ref="I303:J303" si="257">SUM(I304:I305)</f>
        <v>3491</v>
      </c>
      <c r="J303" s="36">
        <f t="shared" si="257"/>
        <v>0</v>
      </c>
      <c r="K303" s="36">
        <f t="shared" si="254"/>
        <v>3491</v>
      </c>
      <c r="L303" s="36">
        <f t="shared" ref="L303:M303" si="258">SUM(L304:L305)</f>
        <v>3491</v>
      </c>
      <c r="M303" s="36">
        <f t="shared" si="258"/>
        <v>0</v>
      </c>
      <c r="N303" s="36">
        <f t="shared" si="255"/>
        <v>3491</v>
      </c>
      <c r="O303" s="36">
        <f t="shared" ref="O303:P303" si="259">SUM(O304:O305)</f>
        <v>3491</v>
      </c>
      <c r="P303" s="36">
        <f t="shared" si="259"/>
        <v>0</v>
      </c>
    </row>
    <row r="304" spans="2:16" ht="18" x14ac:dyDescent="0.25">
      <c r="B304" s="41"/>
      <c r="C304" s="42"/>
      <c r="D304" s="44" t="s">
        <v>335</v>
      </c>
      <c r="E304" s="36">
        <f t="shared" si="252"/>
        <v>0</v>
      </c>
      <c r="F304" s="37">
        <v>0</v>
      </c>
      <c r="G304" s="37">
        <v>0</v>
      </c>
      <c r="H304" s="36">
        <f t="shared" si="253"/>
        <v>0</v>
      </c>
      <c r="I304" s="37">
        <v>0</v>
      </c>
      <c r="J304" s="37">
        <v>0</v>
      </c>
      <c r="K304" s="36">
        <f t="shared" si="254"/>
        <v>0</v>
      </c>
      <c r="L304" s="37">
        <v>0</v>
      </c>
      <c r="M304" s="37">
        <v>0</v>
      </c>
      <c r="N304" s="36">
        <f t="shared" si="255"/>
        <v>0</v>
      </c>
      <c r="O304" s="37">
        <v>0</v>
      </c>
      <c r="P304" s="37">
        <v>0</v>
      </c>
    </row>
    <row r="305" spans="1:16" ht="18" x14ac:dyDescent="0.25">
      <c r="B305" s="41"/>
      <c r="C305" s="42"/>
      <c r="D305" s="44" t="s">
        <v>155</v>
      </c>
      <c r="E305" s="49">
        <f t="shared" si="252"/>
        <v>3491</v>
      </c>
      <c r="F305" s="51">
        <v>3491</v>
      </c>
      <c r="G305" s="51">
        <v>0</v>
      </c>
      <c r="H305" s="49">
        <f t="shared" si="253"/>
        <v>3491</v>
      </c>
      <c r="I305" s="51">
        <v>3491</v>
      </c>
      <c r="J305" s="51">
        <v>0</v>
      </c>
      <c r="K305" s="49">
        <f t="shared" si="254"/>
        <v>3491</v>
      </c>
      <c r="L305" s="51">
        <v>3491</v>
      </c>
      <c r="M305" s="37">
        <v>0</v>
      </c>
      <c r="N305" s="49">
        <f t="shared" si="255"/>
        <v>3491</v>
      </c>
      <c r="O305" s="37">
        <v>3491</v>
      </c>
      <c r="P305" s="37">
        <v>0</v>
      </c>
    </row>
    <row r="306" spans="1:16" ht="45" x14ac:dyDescent="0.25">
      <c r="B306" s="38"/>
      <c r="C306" s="60" t="s">
        <v>307</v>
      </c>
      <c r="D306" s="39" t="s">
        <v>569</v>
      </c>
      <c r="E306" s="75">
        <f t="shared" si="252"/>
        <v>730</v>
      </c>
      <c r="F306" s="76">
        <v>730</v>
      </c>
      <c r="G306" s="76">
        <v>0</v>
      </c>
      <c r="H306" s="75">
        <f t="shared" si="253"/>
        <v>735</v>
      </c>
      <c r="I306" s="76">
        <v>735</v>
      </c>
      <c r="J306" s="76">
        <v>0</v>
      </c>
      <c r="K306" s="75">
        <f t="shared" si="254"/>
        <v>735</v>
      </c>
      <c r="L306" s="76">
        <v>735</v>
      </c>
      <c r="M306" s="45">
        <v>0</v>
      </c>
      <c r="N306" s="75">
        <f t="shared" si="255"/>
        <v>740</v>
      </c>
      <c r="O306" s="37">
        <v>740</v>
      </c>
      <c r="P306" s="45">
        <v>0</v>
      </c>
    </row>
    <row r="307" spans="1:16" ht="75" x14ac:dyDescent="0.25">
      <c r="B307" s="38"/>
      <c r="C307" s="60" t="s">
        <v>309</v>
      </c>
      <c r="D307" s="39" t="s">
        <v>361</v>
      </c>
      <c r="E307" s="40">
        <f t="shared" si="252"/>
        <v>45500</v>
      </c>
      <c r="F307" s="45">
        <v>45500</v>
      </c>
      <c r="G307" s="45">
        <v>0</v>
      </c>
      <c r="H307" s="40">
        <f t="shared" si="253"/>
        <v>46500</v>
      </c>
      <c r="I307" s="45">
        <v>46500</v>
      </c>
      <c r="J307" s="45">
        <v>0</v>
      </c>
      <c r="K307" s="40">
        <f t="shared" si="254"/>
        <v>47500</v>
      </c>
      <c r="L307" s="45">
        <v>47500</v>
      </c>
      <c r="M307" s="45">
        <v>0</v>
      </c>
      <c r="N307" s="40">
        <f t="shared" si="255"/>
        <v>48500</v>
      </c>
      <c r="O307" s="37">
        <v>48500</v>
      </c>
      <c r="P307" s="45">
        <v>0</v>
      </c>
    </row>
    <row r="308" spans="1:16" ht="18" x14ac:dyDescent="0.25">
      <c r="A308" s="7"/>
      <c r="B308" s="30" t="s">
        <v>544</v>
      </c>
      <c r="C308" s="31"/>
      <c r="D308" s="53" t="s">
        <v>129</v>
      </c>
      <c r="E308" s="32">
        <f t="shared" si="252"/>
        <v>26200</v>
      </c>
      <c r="F308" s="33">
        <f>SUM(F313:F316)</f>
        <v>26200</v>
      </c>
      <c r="G308" s="33">
        <f t="shared" ref="G308" si="260">SUM(G313:G316)</f>
        <v>0</v>
      </c>
      <c r="H308" s="32">
        <f t="shared" si="253"/>
        <v>27000</v>
      </c>
      <c r="I308" s="33">
        <f>SUM(I313:I316)</f>
        <v>27000</v>
      </c>
      <c r="J308" s="33">
        <f t="shared" ref="J308" si="261">SUM(J313:J316)</f>
        <v>0</v>
      </c>
      <c r="K308" s="32">
        <f t="shared" si="254"/>
        <v>29000</v>
      </c>
      <c r="L308" s="33">
        <f>SUM(L313:L316)</f>
        <v>29000</v>
      </c>
      <c r="M308" s="33">
        <f t="shared" ref="M308" si="262">SUM(M313:M316)</f>
        <v>0</v>
      </c>
      <c r="N308" s="32">
        <f t="shared" si="255"/>
        <v>29000</v>
      </c>
      <c r="O308" s="33">
        <f>SUM(O313:O316)</f>
        <v>29000</v>
      </c>
      <c r="P308" s="33">
        <f t="shared" ref="P308" si="263">SUM(P313:P316)</f>
        <v>0</v>
      </c>
    </row>
    <row r="309" spans="1:16" ht="18" x14ac:dyDescent="0.25">
      <c r="B309" s="41"/>
      <c r="C309" s="42"/>
      <c r="D309" s="43" t="s">
        <v>151</v>
      </c>
      <c r="E309" s="36">
        <f t="shared" si="252"/>
        <v>10</v>
      </c>
      <c r="F309" s="36">
        <f t="shared" ref="F309:G309" si="264">SUM(F310:F311)</f>
        <v>10</v>
      </c>
      <c r="G309" s="36">
        <f t="shared" si="264"/>
        <v>0</v>
      </c>
      <c r="H309" s="36">
        <f t="shared" si="253"/>
        <v>10</v>
      </c>
      <c r="I309" s="36">
        <f t="shared" ref="I309:J309" si="265">SUM(I310:I311)</f>
        <v>10</v>
      </c>
      <c r="J309" s="36">
        <f t="shared" si="265"/>
        <v>0</v>
      </c>
      <c r="K309" s="36">
        <f t="shared" si="254"/>
        <v>10</v>
      </c>
      <c r="L309" s="36">
        <f t="shared" ref="L309:M309" si="266">SUM(L310:L311)</f>
        <v>10</v>
      </c>
      <c r="M309" s="36">
        <f t="shared" si="266"/>
        <v>0</v>
      </c>
      <c r="N309" s="36">
        <f t="shared" si="255"/>
        <v>10</v>
      </c>
      <c r="O309" s="36">
        <f t="shared" ref="O309:P309" si="267">SUM(O310:O311)</f>
        <v>10</v>
      </c>
      <c r="P309" s="36">
        <f t="shared" si="267"/>
        <v>0</v>
      </c>
    </row>
    <row r="310" spans="1:16" ht="18" x14ac:dyDescent="0.25">
      <c r="B310" s="41"/>
      <c r="C310" s="42"/>
      <c r="D310" s="44" t="s">
        <v>335</v>
      </c>
      <c r="E310" s="36">
        <f t="shared" si="252"/>
        <v>0</v>
      </c>
      <c r="F310" s="37">
        <v>0</v>
      </c>
      <c r="G310" s="37">
        <v>0</v>
      </c>
      <c r="H310" s="36">
        <f t="shared" si="253"/>
        <v>0</v>
      </c>
      <c r="I310" s="37">
        <v>0</v>
      </c>
      <c r="J310" s="37">
        <v>0</v>
      </c>
      <c r="K310" s="36">
        <f t="shared" si="254"/>
        <v>0</v>
      </c>
      <c r="L310" s="37">
        <v>0</v>
      </c>
      <c r="M310" s="37">
        <v>0</v>
      </c>
      <c r="N310" s="36">
        <f t="shared" si="255"/>
        <v>0</v>
      </c>
      <c r="O310" s="37">
        <v>0</v>
      </c>
      <c r="P310" s="37">
        <v>0</v>
      </c>
    </row>
    <row r="311" spans="1:16" ht="18" x14ac:dyDescent="0.25">
      <c r="B311" s="41"/>
      <c r="C311" s="42"/>
      <c r="D311" s="44" t="s">
        <v>155</v>
      </c>
      <c r="E311" s="36">
        <f t="shared" si="252"/>
        <v>10</v>
      </c>
      <c r="F311" s="37">
        <v>10</v>
      </c>
      <c r="G311" s="37">
        <v>0</v>
      </c>
      <c r="H311" s="36">
        <f t="shared" si="253"/>
        <v>10</v>
      </c>
      <c r="I311" s="37">
        <v>10</v>
      </c>
      <c r="J311" s="37">
        <v>0</v>
      </c>
      <c r="K311" s="36">
        <f t="shared" si="254"/>
        <v>10</v>
      </c>
      <c r="L311" s="37">
        <v>10</v>
      </c>
      <c r="M311" s="37">
        <v>0</v>
      </c>
      <c r="N311" s="36">
        <f t="shared" si="255"/>
        <v>10</v>
      </c>
      <c r="O311" s="37">
        <v>10</v>
      </c>
      <c r="P311" s="37">
        <v>0</v>
      </c>
    </row>
    <row r="312" spans="1:16" ht="30" x14ac:dyDescent="0.25">
      <c r="B312" s="41"/>
      <c r="C312" s="42"/>
      <c r="D312" s="39" t="s">
        <v>571</v>
      </c>
      <c r="E312" s="36">
        <f t="shared" si="252"/>
        <v>26000</v>
      </c>
      <c r="F312" s="37">
        <v>26000</v>
      </c>
      <c r="G312" s="37">
        <v>0</v>
      </c>
      <c r="H312" s="36">
        <f t="shared" si="253"/>
        <v>0</v>
      </c>
      <c r="I312" s="37">
        <v>0</v>
      </c>
      <c r="J312" s="37">
        <v>0</v>
      </c>
      <c r="K312" s="36">
        <f t="shared" si="254"/>
        <v>0</v>
      </c>
      <c r="L312" s="37">
        <v>0</v>
      </c>
      <c r="M312" s="37">
        <v>0</v>
      </c>
      <c r="N312" s="36">
        <f t="shared" si="255"/>
        <v>0</v>
      </c>
      <c r="O312" s="37">
        <v>0</v>
      </c>
      <c r="P312" s="37">
        <v>0</v>
      </c>
    </row>
    <row r="313" spans="1:16" ht="90" x14ac:dyDescent="0.25">
      <c r="A313" s="7"/>
      <c r="B313" s="38"/>
      <c r="C313" s="60" t="s">
        <v>310</v>
      </c>
      <c r="D313" s="39" t="s">
        <v>545</v>
      </c>
      <c r="E313" s="40">
        <f t="shared" si="252"/>
        <v>19481.900000000001</v>
      </c>
      <c r="F313" s="45">
        <v>19481.900000000001</v>
      </c>
      <c r="G313" s="45">
        <v>0</v>
      </c>
      <c r="H313" s="40">
        <f t="shared" si="253"/>
        <v>20281.7</v>
      </c>
      <c r="I313" s="45">
        <v>20281.7</v>
      </c>
      <c r="J313" s="45">
        <v>0</v>
      </c>
      <c r="K313" s="40">
        <f t="shared" si="254"/>
        <v>22281.7</v>
      </c>
      <c r="L313" s="45">
        <v>22281.7</v>
      </c>
      <c r="M313" s="45">
        <v>0</v>
      </c>
      <c r="N313" s="40">
        <f t="shared" si="255"/>
        <v>22281.7</v>
      </c>
      <c r="O313" s="45">
        <v>22281.7</v>
      </c>
      <c r="P313" s="45">
        <v>0</v>
      </c>
    </row>
    <row r="314" spans="1:16" ht="45" x14ac:dyDescent="0.25">
      <c r="A314" s="7"/>
      <c r="B314" s="38"/>
      <c r="C314" s="60" t="s">
        <v>312</v>
      </c>
      <c r="D314" s="39" t="s">
        <v>313</v>
      </c>
      <c r="E314" s="40">
        <f t="shared" si="252"/>
        <v>3778.8</v>
      </c>
      <c r="F314" s="45">
        <v>3778.8</v>
      </c>
      <c r="G314" s="45">
        <v>0</v>
      </c>
      <c r="H314" s="40">
        <f t="shared" si="253"/>
        <v>3779</v>
      </c>
      <c r="I314" s="45">
        <v>3779</v>
      </c>
      <c r="J314" s="45">
        <v>0</v>
      </c>
      <c r="K314" s="40">
        <f t="shared" si="254"/>
        <v>3779</v>
      </c>
      <c r="L314" s="45">
        <v>3779</v>
      </c>
      <c r="M314" s="45">
        <v>0</v>
      </c>
      <c r="N314" s="40">
        <f t="shared" si="255"/>
        <v>3779</v>
      </c>
      <c r="O314" s="45">
        <v>3779</v>
      </c>
      <c r="P314" s="45">
        <v>0</v>
      </c>
    </row>
    <row r="315" spans="1:16" ht="30" x14ac:dyDescent="0.25">
      <c r="A315" s="7"/>
      <c r="B315" s="38"/>
      <c r="C315" s="60" t="s">
        <v>314</v>
      </c>
      <c r="D315" s="39" t="s">
        <v>315</v>
      </c>
      <c r="E315" s="40">
        <f t="shared" si="252"/>
        <v>213.3</v>
      </c>
      <c r="F315" s="45">
        <v>213.3</v>
      </c>
      <c r="G315" s="45">
        <v>0</v>
      </c>
      <c r="H315" s="40">
        <f t="shared" si="253"/>
        <v>213.3</v>
      </c>
      <c r="I315" s="45">
        <v>213.3</v>
      </c>
      <c r="J315" s="45">
        <v>0</v>
      </c>
      <c r="K315" s="40">
        <f t="shared" si="254"/>
        <v>213.3</v>
      </c>
      <c r="L315" s="45">
        <v>213.3</v>
      </c>
      <c r="M315" s="45">
        <v>0</v>
      </c>
      <c r="N315" s="40">
        <f t="shared" si="255"/>
        <v>213.3</v>
      </c>
      <c r="O315" s="45">
        <v>213.3</v>
      </c>
      <c r="P315" s="45">
        <v>0</v>
      </c>
    </row>
    <row r="316" spans="1:16" ht="60" x14ac:dyDescent="0.25">
      <c r="A316" s="7"/>
      <c r="B316" s="38"/>
      <c r="C316" s="60" t="s">
        <v>316</v>
      </c>
      <c r="D316" s="39" t="s">
        <v>317</v>
      </c>
      <c r="E316" s="40">
        <f t="shared" si="252"/>
        <v>2726</v>
      </c>
      <c r="F316" s="45">
        <v>2726</v>
      </c>
      <c r="G316" s="45">
        <v>0</v>
      </c>
      <c r="H316" s="40">
        <f t="shared" si="253"/>
        <v>2726</v>
      </c>
      <c r="I316" s="45">
        <v>2726</v>
      </c>
      <c r="J316" s="45">
        <v>0</v>
      </c>
      <c r="K316" s="40">
        <f t="shared" si="254"/>
        <v>2726</v>
      </c>
      <c r="L316" s="45">
        <v>2726</v>
      </c>
      <c r="M316" s="45">
        <v>0</v>
      </c>
      <c r="N316" s="40">
        <f t="shared" si="255"/>
        <v>2726</v>
      </c>
      <c r="O316" s="45">
        <v>2726</v>
      </c>
      <c r="P316" s="45">
        <v>0</v>
      </c>
    </row>
    <row r="317" spans="1:16" ht="18" x14ac:dyDescent="0.25">
      <c r="A317" s="7"/>
      <c r="B317" s="30" t="s">
        <v>546</v>
      </c>
      <c r="C317" s="31"/>
      <c r="D317" s="53" t="s">
        <v>131</v>
      </c>
      <c r="E317" s="32">
        <f t="shared" si="252"/>
        <v>25000</v>
      </c>
      <c r="F317" s="33">
        <f>SUM(F321:F322)</f>
        <v>25000</v>
      </c>
      <c r="G317" s="33">
        <f>SUM(G321:G322)</f>
        <v>0</v>
      </c>
      <c r="H317" s="32">
        <f t="shared" si="253"/>
        <v>30000</v>
      </c>
      <c r="I317" s="33">
        <f>SUM(I321:I322)</f>
        <v>30000</v>
      </c>
      <c r="J317" s="33">
        <f>SUM(J321:J322)</f>
        <v>0</v>
      </c>
      <c r="K317" s="32">
        <f t="shared" si="254"/>
        <v>30000</v>
      </c>
      <c r="L317" s="33">
        <f>SUM(L321:L322)</f>
        <v>30000</v>
      </c>
      <c r="M317" s="33">
        <f>SUM(M321:M322)</f>
        <v>0</v>
      </c>
      <c r="N317" s="32">
        <f t="shared" si="255"/>
        <v>35000</v>
      </c>
      <c r="O317" s="33">
        <f>SUM(O321:O322)</f>
        <v>35000</v>
      </c>
      <c r="P317" s="33">
        <f>SUM(P321:P322)</f>
        <v>0</v>
      </c>
    </row>
    <row r="318" spans="1:16" ht="18" x14ac:dyDescent="0.25">
      <c r="B318" s="41"/>
      <c r="C318" s="42"/>
      <c r="D318" s="43" t="s">
        <v>151</v>
      </c>
      <c r="E318" s="36">
        <f t="shared" si="252"/>
        <v>0</v>
      </c>
      <c r="F318" s="36">
        <f t="shared" ref="F318:G318" si="268">SUM(F319:F320)</f>
        <v>0</v>
      </c>
      <c r="G318" s="36">
        <f t="shared" si="268"/>
        <v>0</v>
      </c>
      <c r="H318" s="36">
        <f t="shared" si="253"/>
        <v>0</v>
      </c>
      <c r="I318" s="36">
        <f t="shared" ref="I318:J318" si="269">SUM(I319:I320)</f>
        <v>0</v>
      </c>
      <c r="J318" s="36">
        <f t="shared" si="269"/>
        <v>0</v>
      </c>
      <c r="K318" s="36">
        <f t="shared" si="254"/>
        <v>0</v>
      </c>
      <c r="L318" s="36">
        <f t="shared" ref="L318:M318" si="270">SUM(L319:L320)</f>
        <v>0</v>
      </c>
      <c r="M318" s="36">
        <f t="shared" si="270"/>
        <v>0</v>
      </c>
      <c r="N318" s="36">
        <f t="shared" si="255"/>
        <v>0</v>
      </c>
      <c r="O318" s="36">
        <f t="shared" ref="O318:P318" si="271">SUM(O319:O320)</f>
        <v>0</v>
      </c>
      <c r="P318" s="36">
        <f t="shared" si="271"/>
        <v>0</v>
      </c>
    </row>
    <row r="319" spans="1:16" ht="18" x14ac:dyDescent="0.25">
      <c r="B319" s="41"/>
      <c r="C319" s="42"/>
      <c r="D319" s="44" t="s">
        <v>335</v>
      </c>
      <c r="E319" s="36">
        <f t="shared" si="252"/>
        <v>0</v>
      </c>
      <c r="F319" s="37">
        <v>0</v>
      </c>
      <c r="G319" s="37">
        <v>0</v>
      </c>
      <c r="H319" s="36">
        <f t="shared" si="253"/>
        <v>0</v>
      </c>
      <c r="I319" s="37">
        <v>0</v>
      </c>
      <c r="J319" s="37">
        <v>0</v>
      </c>
      <c r="K319" s="36">
        <f t="shared" si="254"/>
        <v>0</v>
      </c>
      <c r="L319" s="37">
        <v>0</v>
      </c>
      <c r="M319" s="37">
        <v>0</v>
      </c>
      <c r="N319" s="36">
        <f t="shared" si="255"/>
        <v>0</v>
      </c>
      <c r="O319" s="37">
        <v>0</v>
      </c>
      <c r="P319" s="37">
        <v>0</v>
      </c>
    </row>
    <row r="320" spans="1:16" ht="18" x14ac:dyDescent="0.25">
      <c r="B320" s="41"/>
      <c r="C320" s="42"/>
      <c r="D320" s="44" t="s">
        <v>155</v>
      </c>
      <c r="E320" s="36">
        <f t="shared" si="252"/>
        <v>0</v>
      </c>
      <c r="F320" s="37">
        <v>0</v>
      </c>
      <c r="G320" s="37">
        <v>0</v>
      </c>
      <c r="H320" s="36">
        <f t="shared" si="253"/>
        <v>0</v>
      </c>
      <c r="I320" s="37">
        <v>0</v>
      </c>
      <c r="J320" s="37">
        <v>0</v>
      </c>
      <c r="K320" s="36">
        <f t="shared" si="254"/>
        <v>0</v>
      </c>
      <c r="L320" s="37">
        <v>0</v>
      </c>
      <c r="M320" s="37">
        <v>0</v>
      </c>
      <c r="N320" s="36">
        <f t="shared" si="255"/>
        <v>0</v>
      </c>
      <c r="O320" s="37">
        <v>0</v>
      </c>
      <c r="P320" s="37">
        <v>0</v>
      </c>
    </row>
    <row r="321" spans="1:16" ht="90" x14ac:dyDescent="0.25">
      <c r="A321" s="7"/>
      <c r="B321" s="38"/>
      <c r="C321" s="60" t="s">
        <v>318</v>
      </c>
      <c r="D321" s="39" t="s">
        <v>319</v>
      </c>
      <c r="E321" s="40">
        <f t="shared" si="252"/>
        <v>24995</v>
      </c>
      <c r="F321" s="45">
        <v>24995</v>
      </c>
      <c r="G321" s="45">
        <v>0</v>
      </c>
      <c r="H321" s="40">
        <f t="shared" si="253"/>
        <v>29995</v>
      </c>
      <c r="I321" s="45">
        <v>29995</v>
      </c>
      <c r="J321" s="45">
        <v>0</v>
      </c>
      <c r="K321" s="40">
        <f t="shared" si="254"/>
        <v>29995</v>
      </c>
      <c r="L321" s="45">
        <v>29995</v>
      </c>
      <c r="M321" s="45">
        <v>0</v>
      </c>
      <c r="N321" s="40">
        <f t="shared" si="255"/>
        <v>34995</v>
      </c>
      <c r="O321" s="37">
        <v>34995</v>
      </c>
      <c r="P321" s="45">
        <v>0</v>
      </c>
    </row>
    <row r="322" spans="1:16" ht="45" x14ac:dyDescent="0.25">
      <c r="A322" s="7"/>
      <c r="B322" s="38"/>
      <c r="C322" s="60" t="s">
        <v>320</v>
      </c>
      <c r="D322" s="39" t="s">
        <v>321</v>
      </c>
      <c r="E322" s="40">
        <f t="shared" si="252"/>
        <v>5</v>
      </c>
      <c r="F322" s="45">
        <v>5</v>
      </c>
      <c r="G322" s="45">
        <v>0</v>
      </c>
      <c r="H322" s="40">
        <f t="shared" si="253"/>
        <v>5</v>
      </c>
      <c r="I322" s="45">
        <v>5</v>
      </c>
      <c r="J322" s="45">
        <v>0</v>
      </c>
      <c r="K322" s="40">
        <f t="shared" si="254"/>
        <v>5</v>
      </c>
      <c r="L322" s="45">
        <v>5</v>
      </c>
      <c r="M322" s="45">
        <v>0</v>
      </c>
      <c r="N322" s="40">
        <f t="shared" si="255"/>
        <v>5</v>
      </c>
      <c r="O322" s="37">
        <v>5</v>
      </c>
      <c r="P322" s="45">
        <v>0</v>
      </c>
    </row>
    <row r="323" spans="1:16" ht="36" x14ac:dyDescent="0.25">
      <c r="A323" s="7"/>
      <c r="B323" s="30" t="s">
        <v>547</v>
      </c>
      <c r="C323" s="31"/>
      <c r="D323" s="53" t="s">
        <v>548</v>
      </c>
      <c r="E323" s="32">
        <f t="shared" ref="E323:E351" si="272">SUM(F323:G323)</f>
        <v>1000</v>
      </c>
      <c r="F323" s="33">
        <f>SUM(F327:F328)</f>
        <v>1000</v>
      </c>
      <c r="G323" s="33">
        <f t="shared" ref="G323" si="273">SUM(G327:G328)</f>
        <v>0</v>
      </c>
      <c r="H323" s="32">
        <f t="shared" ref="H323:H351" si="274">SUM(I323:J323)</f>
        <v>1000</v>
      </c>
      <c r="I323" s="33">
        <f>SUM(I327:I328)</f>
        <v>1000</v>
      </c>
      <c r="J323" s="33">
        <f t="shared" ref="J323" si="275">SUM(J327:J328)</f>
        <v>0</v>
      </c>
      <c r="K323" s="32">
        <f t="shared" ref="K323:K351" si="276">SUM(L323:M323)</f>
        <v>1000</v>
      </c>
      <c r="L323" s="33">
        <f>SUM(L327:L328)</f>
        <v>1000</v>
      </c>
      <c r="M323" s="33">
        <f t="shared" ref="M323" si="277">SUM(M327:M328)</f>
        <v>0</v>
      </c>
      <c r="N323" s="32">
        <f t="shared" ref="N323:N351" si="278">SUM(O323:P323)</f>
        <v>1000</v>
      </c>
      <c r="O323" s="33">
        <f>SUM(O327:O328)</f>
        <v>1000</v>
      </c>
      <c r="P323" s="33">
        <f t="shared" ref="P323" si="279">SUM(P327:P328)</f>
        <v>0</v>
      </c>
    </row>
    <row r="324" spans="1:16" ht="18" x14ac:dyDescent="0.25">
      <c r="B324" s="41"/>
      <c r="C324" s="42"/>
      <c r="D324" s="43" t="s">
        <v>151</v>
      </c>
      <c r="E324" s="36">
        <f t="shared" si="272"/>
        <v>0</v>
      </c>
      <c r="F324" s="36">
        <f t="shared" ref="F324:G324" si="280">SUM(F325:F326)</f>
        <v>0</v>
      </c>
      <c r="G324" s="36">
        <f t="shared" si="280"/>
        <v>0</v>
      </c>
      <c r="H324" s="36">
        <f t="shared" si="274"/>
        <v>0</v>
      </c>
      <c r="I324" s="36">
        <f t="shared" ref="I324:J324" si="281">SUM(I325:I326)</f>
        <v>0</v>
      </c>
      <c r="J324" s="36">
        <f t="shared" si="281"/>
        <v>0</v>
      </c>
      <c r="K324" s="36">
        <f t="shared" si="276"/>
        <v>0</v>
      </c>
      <c r="L324" s="36">
        <f t="shared" ref="L324:M324" si="282">SUM(L325:L326)</f>
        <v>0</v>
      </c>
      <c r="M324" s="36">
        <f t="shared" si="282"/>
        <v>0</v>
      </c>
      <c r="N324" s="36">
        <f t="shared" si="278"/>
        <v>0</v>
      </c>
      <c r="O324" s="36">
        <f t="shared" ref="O324:P324" si="283">SUM(O325:O326)</f>
        <v>0</v>
      </c>
      <c r="P324" s="36">
        <f t="shared" si="283"/>
        <v>0</v>
      </c>
    </row>
    <row r="325" spans="1:16" ht="18" x14ac:dyDescent="0.25">
      <c r="B325" s="41"/>
      <c r="C325" s="42"/>
      <c r="D325" s="44" t="s">
        <v>335</v>
      </c>
      <c r="E325" s="36">
        <f t="shared" si="272"/>
        <v>0</v>
      </c>
      <c r="F325" s="37">
        <v>0</v>
      </c>
      <c r="G325" s="37">
        <v>0</v>
      </c>
      <c r="H325" s="36">
        <f t="shared" si="274"/>
        <v>0</v>
      </c>
      <c r="I325" s="37">
        <v>0</v>
      </c>
      <c r="J325" s="37">
        <v>0</v>
      </c>
      <c r="K325" s="36">
        <f t="shared" si="276"/>
        <v>0</v>
      </c>
      <c r="L325" s="37">
        <v>0</v>
      </c>
      <c r="M325" s="37">
        <v>0</v>
      </c>
      <c r="N325" s="36">
        <f t="shared" si="278"/>
        <v>0</v>
      </c>
      <c r="O325" s="37">
        <v>0</v>
      </c>
      <c r="P325" s="37">
        <v>0</v>
      </c>
    </row>
    <row r="326" spans="1:16" ht="18" x14ac:dyDescent="0.25">
      <c r="B326" s="41"/>
      <c r="C326" s="42"/>
      <c r="D326" s="44" t="s">
        <v>155</v>
      </c>
      <c r="E326" s="36">
        <f t="shared" si="272"/>
        <v>0</v>
      </c>
      <c r="F326" s="37">
        <v>0</v>
      </c>
      <c r="G326" s="37">
        <v>0</v>
      </c>
      <c r="H326" s="36">
        <f t="shared" si="274"/>
        <v>0</v>
      </c>
      <c r="I326" s="37">
        <v>0</v>
      </c>
      <c r="J326" s="37">
        <v>0</v>
      </c>
      <c r="K326" s="36">
        <f t="shared" si="276"/>
        <v>0</v>
      </c>
      <c r="L326" s="37">
        <v>0</v>
      </c>
      <c r="M326" s="37">
        <v>0</v>
      </c>
      <c r="N326" s="36">
        <f t="shared" si="278"/>
        <v>0</v>
      </c>
      <c r="O326" s="37">
        <v>0</v>
      </c>
      <c r="P326" s="37">
        <v>0</v>
      </c>
    </row>
    <row r="327" spans="1:16" ht="30" x14ac:dyDescent="0.25">
      <c r="A327" s="7"/>
      <c r="B327" s="38"/>
      <c r="C327" s="60" t="s">
        <v>322</v>
      </c>
      <c r="D327" s="39" t="s">
        <v>549</v>
      </c>
      <c r="E327" s="40">
        <f t="shared" si="272"/>
        <v>800</v>
      </c>
      <c r="F327" s="45">
        <v>800</v>
      </c>
      <c r="G327" s="45">
        <v>0</v>
      </c>
      <c r="H327" s="40">
        <f t="shared" si="274"/>
        <v>800</v>
      </c>
      <c r="I327" s="45">
        <v>800</v>
      </c>
      <c r="J327" s="45">
        <v>0</v>
      </c>
      <c r="K327" s="40">
        <f t="shared" si="276"/>
        <v>800</v>
      </c>
      <c r="L327" s="45">
        <v>800</v>
      </c>
      <c r="M327" s="45">
        <v>0</v>
      </c>
      <c r="N327" s="40">
        <f t="shared" si="278"/>
        <v>800</v>
      </c>
      <c r="O327" s="37">
        <v>800</v>
      </c>
      <c r="P327" s="45">
        <v>0</v>
      </c>
    </row>
    <row r="328" spans="1:16" ht="30" x14ac:dyDescent="0.25">
      <c r="A328" s="7"/>
      <c r="B328" s="38"/>
      <c r="C328" s="60" t="s">
        <v>324</v>
      </c>
      <c r="D328" s="39" t="s">
        <v>550</v>
      </c>
      <c r="E328" s="40">
        <f t="shared" si="272"/>
        <v>200</v>
      </c>
      <c r="F328" s="45">
        <v>200</v>
      </c>
      <c r="G328" s="45">
        <v>0</v>
      </c>
      <c r="H328" s="40">
        <f t="shared" si="274"/>
        <v>200</v>
      </c>
      <c r="I328" s="45">
        <v>200</v>
      </c>
      <c r="J328" s="45">
        <v>0</v>
      </c>
      <c r="K328" s="40">
        <f t="shared" si="276"/>
        <v>200</v>
      </c>
      <c r="L328" s="45">
        <v>200</v>
      </c>
      <c r="M328" s="45">
        <v>0</v>
      </c>
      <c r="N328" s="40">
        <f t="shared" si="278"/>
        <v>200</v>
      </c>
      <c r="O328" s="37">
        <v>200</v>
      </c>
      <c r="P328" s="45">
        <v>0</v>
      </c>
    </row>
    <row r="329" spans="1:16" ht="36" x14ac:dyDescent="0.25">
      <c r="A329" s="7"/>
      <c r="B329" s="30" t="s">
        <v>551</v>
      </c>
      <c r="C329" s="31"/>
      <c r="D329" s="53" t="s">
        <v>372</v>
      </c>
      <c r="E329" s="32">
        <f t="shared" si="272"/>
        <v>20000</v>
      </c>
      <c r="F329" s="33">
        <f>SUM(F333:F333)</f>
        <v>20000</v>
      </c>
      <c r="G329" s="33">
        <v>0</v>
      </c>
      <c r="H329" s="32">
        <f t="shared" si="274"/>
        <v>20000</v>
      </c>
      <c r="I329" s="33">
        <f>SUM(I333:I333)</f>
        <v>20000</v>
      </c>
      <c r="J329" s="33">
        <v>0</v>
      </c>
      <c r="K329" s="32">
        <f t="shared" si="276"/>
        <v>20000</v>
      </c>
      <c r="L329" s="33">
        <f>SUM(L333:L333)</f>
        <v>20000</v>
      </c>
      <c r="M329" s="33">
        <v>0</v>
      </c>
      <c r="N329" s="32">
        <f t="shared" si="278"/>
        <v>20000</v>
      </c>
      <c r="O329" s="33">
        <f>SUM(O333:O333)</f>
        <v>20000</v>
      </c>
      <c r="P329" s="33">
        <v>0</v>
      </c>
    </row>
    <row r="330" spans="1:16" ht="18" x14ac:dyDescent="0.25">
      <c r="B330" s="41"/>
      <c r="C330" s="42"/>
      <c r="D330" s="43" t="s">
        <v>151</v>
      </c>
      <c r="E330" s="36">
        <f t="shared" si="272"/>
        <v>4</v>
      </c>
      <c r="F330" s="36">
        <f t="shared" ref="F330:G330" si="284">SUM(F331:F332)</f>
        <v>4</v>
      </c>
      <c r="G330" s="36">
        <f t="shared" si="284"/>
        <v>0</v>
      </c>
      <c r="H330" s="36">
        <f t="shared" si="274"/>
        <v>4</v>
      </c>
      <c r="I330" s="36">
        <f t="shared" ref="I330:J330" si="285">SUM(I331:I332)</f>
        <v>4</v>
      </c>
      <c r="J330" s="36">
        <f t="shared" si="285"/>
        <v>0</v>
      </c>
      <c r="K330" s="36">
        <f t="shared" si="276"/>
        <v>4</v>
      </c>
      <c r="L330" s="36">
        <f t="shared" ref="L330:M330" si="286">SUM(L331:L332)</f>
        <v>4</v>
      </c>
      <c r="M330" s="36">
        <f t="shared" si="286"/>
        <v>0</v>
      </c>
      <c r="N330" s="36">
        <f t="shared" si="278"/>
        <v>4</v>
      </c>
      <c r="O330" s="36">
        <f t="shared" ref="O330:P330" si="287">SUM(O331:O332)</f>
        <v>4</v>
      </c>
      <c r="P330" s="36">
        <f t="shared" si="287"/>
        <v>0</v>
      </c>
    </row>
    <row r="331" spans="1:16" ht="18" x14ac:dyDescent="0.25">
      <c r="B331" s="41"/>
      <c r="C331" s="42"/>
      <c r="D331" s="44" t="s">
        <v>335</v>
      </c>
      <c r="E331" s="36">
        <f t="shared" si="272"/>
        <v>0</v>
      </c>
      <c r="F331" s="37">
        <v>0</v>
      </c>
      <c r="G331" s="37">
        <v>0</v>
      </c>
      <c r="H331" s="36">
        <f t="shared" si="274"/>
        <v>0</v>
      </c>
      <c r="I331" s="37">
        <v>0</v>
      </c>
      <c r="J331" s="37">
        <v>0</v>
      </c>
      <c r="K331" s="36">
        <f t="shared" si="276"/>
        <v>0</v>
      </c>
      <c r="L331" s="37">
        <v>0</v>
      </c>
      <c r="M331" s="37">
        <v>0</v>
      </c>
      <c r="N331" s="36">
        <f t="shared" si="278"/>
        <v>0</v>
      </c>
      <c r="O331" s="37">
        <v>0</v>
      </c>
      <c r="P331" s="37">
        <v>0</v>
      </c>
    </row>
    <row r="332" spans="1:16" ht="18" x14ac:dyDescent="0.25">
      <c r="B332" s="41"/>
      <c r="C332" s="42"/>
      <c r="D332" s="44" t="s">
        <v>155</v>
      </c>
      <c r="E332" s="36">
        <f t="shared" si="272"/>
        <v>4</v>
      </c>
      <c r="F332" s="37">
        <v>4</v>
      </c>
      <c r="G332" s="37">
        <v>0</v>
      </c>
      <c r="H332" s="36">
        <f t="shared" si="274"/>
        <v>4</v>
      </c>
      <c r="I332" s="37">
        <v>4</v>
      </c>
      <c r="J332" s="37">
        <v>0</v>
      </c>
      <c r="K332" s="36">
        <f t="shared" si="276"/>
        <v>4</v>
      </c>
      <c r="L332" s="37">
        <v>4</v>
      </c>
      <c r="M332" s="37">
        <v>0</v>
      </c>
      <c r="N332" s="36">
        <f t="shared" si="278"/>
        <v>4</v>
      </c>
      <c r="O332" s="37">
        <v>4</v>
      </c>
      <c r="P332" s="37">
        <v>0</v>
      </c>
    </row>
    <row r="333" spans="1:16" ht="60" x14ac:dyDescent="0.25">
      <c r="B333" s="41"/>
      <c r="C333" s="63" t="s">
        <v>362</v>
      </c>
      <c r="D333" s="39" t="s">
        <v>577</v>
      </c>
      <c r="E333" s="36">
        <f t="shared" si="272"/>
        <v>20000</v>
      </c>
      <c r="F333" s="37">
        <v>20000</v>
      </c>
      <c r="G333" s="37">
        <v>0</v>
      </c>
      <c r="H333" s="36">
        <f t="shared" si="274"/>
        <v>20000</v>
      </c>
      <c r="I333" s="37">
        <v>20000</v>
      </c>
      <c r="J333" s="37">
        <v>0</v>
      </c>
      <c r="K333" s="36">
        <f t="shared" si="276"/>
        <v>20000</v>
      </c>
      <c r="L333" s="37">
        <v>20000</v>
      </c>
      <c r="M333" s="37">
        <v>0</v>
      </c>
      <c r="N333" s="36">
        <f t="shared" si="278"/>
        <v>20000</v>
      </c>
      <c r="O333" s="37">
        <v>20000</v>
      </c>
      <c r="P333" s="37">
        <v>0</v>
      </c>
    </row>
    <row r="334" spans="1:16" ht="36" x14ac:dyDescent="0.25">
      <c r="A334" s="7"/>
      <c r="B334" s="30" t="s">
        <v>552</v>
      </c>
      <c r="C334" s="31"/>
      <c r="D334" s="53" t="s">
        <v>136</v>
      </c>
      <c r="E334" s="32">
        <f t="shared" si="272"/>
        <v>800</v>
      </c>
      <c r="F334" s="33">
        <f t="shared" ref="F334:J334" si="288">F338</f>
        <v>800</v>
      </c>
      <c r="G334" s="33">
        <f t="shared" si="288"/>
        <v>0</v>
      </c>
      <c r="H334" s="32">
        <f t="shared" si="274"/>
        <v>800</v>
      </c>
      <c r="I334" s="33">
        <f t="shared" si="288"/>
        <v>800</v>
      </c>
      <c r="J334" s="33">
        <f t="shared" si="288"/>
        <v>0</v>
      </c>
      <c r="K334" s="32">
        <f t="shared" si="276"/>
        <v>800</v>
      </c>
      <c r="L334" s="33">
        <f t="shared" ref="L334:M334" si="289">L338</f>
        <v>800</v>
      </c>
      <c r="M334" s="33">
        <f t="shared" si="289"/>
        <v>0</v>
      </c>
      <c r="N334" s="32">
        <f t="shared" si="278"/>
        <v>800</v>
      </c>
      <c r="O334" s="33">
        <f t="shared" ref="O334:P334" si="290">O338</f>
        <v>800</v>
      </c>
      <c r="P334" s="33">
        <f t="shared" si="290"/>
        <v>0</v>
      </c>
    </row>
    <row r="335" spans="1:16" ht="18" x14ac:dyDescent="0.25">
      <c r="B335" s="41"/>
      <c r="C335" s="42"/>
      <c r="D335" s="43" t="s">
        <v>151</v>
      </c>
      <c r="E335" s="36">
        <f t="shared" si="272"/>
        <v>0</v>
      </c>
      <c r="F335" s="36">
        <f t="shared" ref="F335:G335" si="291">SUM(F336:F337)</f>
        <v>0</v>
      </c>
      <c r="G335" s="36">
        <f t="shared" si="291"/>
        <v>0</v>
      </c>
      <c r="H335" s="36">
        <f t="shared" si="274"/>
        <v>0</v>
      </c>
      <c r="I335" s="36">
        <f t="shared" ref="I335:J335" si="292">SUM(I336:I337)</f>
        <v>0</v>
      </c>
      <c r="J335" s="36">
        <f t="shared" si="292"/>
        <v>0</v>
      </c>
      <c r="K335" s="36">
        <f t="shared" si="276"/>
        <v>0</v>
      </c>
      <c r="L335" s="36">
        <f t="shared" ref="L335:M335" si="293">SUM(L336:L337)</f>
        <v>0</v>
      </c>
      <c r="M335" s="36">
        <f t="shared" si="293"/>
        <v>0</v>
      </c>
      <c r="N335" s="36">
        <f t="shared" si="278"/>
        <v>0</v>
      </c>
      <c r="O335" s="36">
        <f t="shared" ref="O335:P335" si="294">SUM(O336:O337)</f>
        <v>0</v>
      </c>
      <c r="P335" s="36">
        <f t="shared" si="294"/>
        <v>0</v>
      </c>
    </row>
    <row r="336" spans="1:16" ht="18" x14ac:dyDescent="0.25">
      <c r="B336" s="41"/>
      <c r="C336" s="42"/>
      <c r="D336" s="44" t="s">
        <v>335</v>
      </c>
      <c r="E336" s="36">
        <f t="shared" si="272"/>
        <v>0</v>
      </c>
      <c r="F336" s="37">
        <v>0</v>
      </c>
      <c r="G336" s="37">
        <v>0</v>
      </c>
      <c r="H336" s="36">
        <f t="shared" si="274"/>
        <v>0</v>
      </c>
      <c r="I336" s="37">
        <v>0</v>
      </c>
      <c r="J336" s="37">
        <v>0</v>
      </c>
      <c r="K336" s="36">
        <f t="shared" si="276"/>
        <v>0</v>
      </c>
      <c r="L336" s="37">
        <v>0</v>
      </c>
      <c r="M336" s="37">
        <v>0</v>
      </c>
      <c r="N336" s="36">
        <f t="shared" si="278"/>
        <v>0</v>
      </c>
      <c r="O336" s="37">
        <v>0</v>
      </c>
      <c r="P336" s="37">
        <v>0</v>
      </c>
    </row>
    <row r="337" spans="1:16" ht="18" x14ac:dyDescent="0.25">
      <c r="B337" s="41"/>
      <c r="C337" s="42"/>
      <c r="D337" s="44" t="s">
        <v>155</v>
      </c>
      <c r="E337" s="36">
        <f t="shared" si="272"/>
        <v>0</v>
      </c>
      <c r="F337" s="37">
        <v>0</v>
      </c>
      <c r="G337" s="37">
        <v>0</v>
      </c>
      <c r="H337" s="36">
        <f t="shared" si="274"/>
        <v>0</v>
      </c>
      <c r="I337" s="37">
        <v>0</v>
      </c>
      <c r="J337" s="37">
        <v>0</v>
      </c>
      <c r="K337" s="36">
        <f t="shared" si="276"/>
        <v>0</v>
      </c>
      <c r="L337" s="37">
        <v>0</v>
      </c>
      <c r="M337" s="37">
        <v>0</v>
      </c>
      <c r="N337" s="36">
        <f t="shared" si="278"/>
        <v>0</v>
      </c>
      <c r="O337" s="37">
        <v>0</v>
      </c>
      <c r="P337" s="37">
        <v>0</v>
      </c>
    </row>
    <row r="338" spans="1:16" ht="105" x14ac:dyDescent="0.25">
      <c r="B338" s="38"/>
      <c r="C338" s="60" t="s">
        <v>326</v>
      </c>
      <c r="D338" s="39" t="s">
        <v>386</v>
      </c>
      <c r="E338" s="40">
        <f t="shared" si="272"/>
        <v>800</v>
      </c>
      <c r="F338" s="45">
        <v>800</v>
      </c>
      <c r="G338" s="45">
        <v>0</v>
      </c>
      <c r="H338" s="40">
        <f t="shared" si="274"/>
        <v>800</v>
      </c>
      <c r="I338" s="45">
        <v>800</v>
      </c>
      <c r="J338" s="45">
        <v>0</v>
      </c>
      <c r="K338" s="40">
        <f t="shared" si="276"/>
        <v>800</v>
      </c>
      <c r="L338" s="45">
        <v>800</v>
      </c>
      <c r="M338" s="45">
        <v>0</v>
      </c>
      <c r="N338" s="40">
        <f t="shared" si="278"/>
        <v>800</v>
      </c>
      <c r="O338" s="37">
        <v>800</v>
      </c>
      <c r="P338" s="45">
        <v>0</v>
      </c>
    </row>
    <row r="339" spans="1:16" ht="40.5" x14ac:dyDescent="0.25">
      <c r="B339" s="16" t="s">
        <v>553</v>
      </c>
      <c r="C339" s="17"/>
      <c r="D339" s="18" t="s">
        <v>138</v>
      </c>
      <c r="E339" s="19">
        <f t="shared" si="272"/>
        <v>20000</v>
      </c>
      <c r="F339" s="19">
        <f t="shared" ref="F339:J339" si="295">F343</f>
        <v>20000</v>
      </c>
      <c r="G339" s="19">
        <f t="shared" si="295"/>
        <v>0</v>
      </c>
      <c r="H339" s="19">
        <f t="shared" si="274"/>
        <v>20000</v>
      </c>
      <c r="I339" s="19">
        <f t="shared" si="295"/>
        <v>20000</v>
      </c>
      <c r="J339" s="19">
        <f t="shared" si="295"/>
        <v>0</v>
      </c>
      <c r="K339" s="19">
        <f t="shared" si="276"/>
        <v>20000</v>
      </c>
      <c r="L339" s="19">
        <f t="shared" ref="L339:M339" si="296">L343</f>
        <v>20000</v>
      </c>
      <c r="M339" s="19">
        <f t="shared" si="296"/>
        <v>0</v>
      </c>
      <c r="N339" s="19">
        <f t="shared" si="278"/>
        <v>20000</v>
      </c>
      <c r="O339" s="19">
        <f t="shared" ref="O339:P339" si="297">O343</f>
        <v>20000</v>
      </c>
      <c r="P339" s="19">
        <f t="shared" si="297"/>
        <v>0</v>
      </c>
    </row>
    <row r="340" spans="1:16" ht="18" x14ac:dyDescent="0.25">
      <c r="B340" s="41"/>
      <c r="C340" s="42"/>
      <c r="D340" s="43" t="s">
        <v>151</v>
      </c>
      <c r="E340" s="36">
        <f t="shared" si="272"/>
        <v>4</v>
      </c>
      <c r="F340" s="36">
        <f t="shared" ref="F340:G340" si="298">SUM(F341:F342)</f>
        <v>4</v>
      </c>
      <c r="G340" s="36">
        <f t="shared" si="298"/>
        <v>0</v>
      </c>
      <c r="H340" s="36">
        <f t="shared" si="274"/>
        <v>4</v>
      </c>
      <c r="I340" s="36">
        <f t="shared" ref="I340:J340" si="299">SUM(I341:I342)</f>
        <v>4</v>
      </c>
      <c r="J340" s="36">
        <f t="shared" si="299"/>
        <v>0</v>
      </c>
      <c r="K340" s="36">
        <f t="shared" si="276"/>
        <v>4</v>
      </c>
      <c r="L340" s="36">
        <f t="shared" ref="L340:M340" si="300">SUM(L341:L342)</f>
        <v>4</v>
      </c>
      <c r="M340" s="36">
        <f t="shared" si="300"/>
        <v>0</v>
      </c>
      <c r="N340" s="36">
        <f t="shared" si="278"/>
        <v>4</v>
      </c>
      <c r="O340" s="36">
        <f t="shared" ref="O340:P340" si="301">SUM(O341:O342)</f>
        <v>4</v>
      </c>
      <c r="P340" s="36">
        <f t="shared" si="301"/>
        <v>0</v>
      </c>
    </row>
    <row r="341" spans="1:16" ht="18" x14ac:dyDescent="0.25">
      <c r="B341" s="41"/>
      <c r="C341" s="42"/>
      <c r="D341" s="44" t="s">
        <v>335</v>
      </c>
      <c r="E341" s="36">
        <f t="shared" si="272"/>
        <v>0</v>
      </c>
      <c r="F341" s="37">
        <v>0</v>
      </c>
      <c r="G341" s="37">
        <v>0</v>
      </c>
      <c r="H341" s="36">
        <f t="shared" si="274"/>
        <v>0</v>
      </c>
      <c r="I341" s="37">
        <v>0</v>
      </c>
      <c r="J341" s="37">
        <v>0</v>
      </c>
      <c r="K341" s="36">
        <f t="shared" si="276"/>
        <v>0</v>
      </c>
      <c r="L341" s="37">
        <v>0</v>
      </c>
      <c r="M341" s="37">
        <v>0</v>
      </c>
      <c r="N341" s="36">
        <f t="shared" si="278"/>
        <v>0</v>
      </c>
      <c r="O341" s="37">
        <v>0</v>
      </c>
      <c r="P341" s="37">
        <v>0</v>
      </c>
    </row>
    <row r="342" spans="1:16" ht="18" x14ac:dyDescent="0.25">
      <c r="B342" s="41"/>
      <c r="C342" s="42"/>
      <c r="D342" s="44" t="s">
        <v>155</v>
      </c>
      <c r="E342" s="36">
        <f t="shared" si="272"/>
        <v>4</v>
      </c>
      <c r="F342" s="37">
        <v>4</v>
      </c>
      <c r="G342" s="37">
        <v>0</v>
      </c>
      <c r="H342" s="36">
        <f t="shared" si="274"/>
        <v>4</v>
      </c>
      <c r="I342" s="37">
        <v>4</v>
      </c>
      <c r="J342" s="37">
        <v>0</v>
      </c>
      <c r="K342" s="36">
        <f t="shared" si="276"/>
        <v>4</v>
      </c>
      <c r="L342" s="37">
        <v>4</v>
      </c>
      <c r="M342" s="37">
        <v>0</v>
      </c>
      <c r="N342" s="36">
        <f t="shared" si="278"/>
        <v>4</v>
      </c>
      <c r="O342" s="37">
        <v>4</v>
      </c>
      <c r="P342" s="37">
        <v>0</v>
      </c>
    </row>
    <row r="343" spans="1:16" ht="30" x14ac:dyDescent="0.25">
      <c r="B343" s="38"/>
      <c r="C343" s="60" t="s">
        <v>38</v>
      </c>
      <c r="D343" s="39" t="s">
        <v>146</v>
      </c>
      <c r="E343" s="40">
        <f t="shared" si="272"/>
        <v>20000</v>
      </c>
      <c r="F343" s="40">
        <v>20000</v>
      </c>
      <c r="G343" s="40">
        <f t="shared" ref="G343" si="302">G344</f>
        <v>0</v>
      </c>
      <c r="H343" s="40">
        <f t="shared" si="274"/>
        <v>20000</v>
      </c>
      <c r="I343" s="40">
        <v>20000</v>
      </c>
      <c r="J343" s="40">
        <f t="shared" ref="J343" si="303">J344</f>
        <v>0</v>
      </c>
      <c r="K343" s="40">
        <f t="shared" si="276"/>
        <v>20000</v>
      </c>
      <c r="L343" s="40">
        <v>20000</v>
      </c>
      <c r="M343" s="40">
        <f t="shared" ref="M343" si="304">M344</f>
        <v>0</v>
      </c>
      <c r="N343" s="40">
        <f t="shared" si="278"/>
        <v>20000</v>
      </c>
      <c r="O343" s="40">
        <v>20000</v>
      </c>
      <c r="P343" s="40">
        <f t="shared" ref="P343" si="305">P344</f>
        <v>0</v>
      </c>
    </row>
    <row r="344" spans="1:16" ht="64.5" customHeight="1" x14ac:dyDescent="0.25">
      <c r="B344" s="16" t="s">
        <v>554</v>
      </c>
      <c r="C344" s="17"/>
      <c r="D344" s="18" t="s">
        <v>140</v>
      </c>
      <c r="E344" s="19">
        <f t="shared" si="272"/>
        <v>6090</v>
      </c>
      <c r="F344" s="19">
        <f>SUM(F348:F350)</f>
        <v>6090</v>
      </c>
      <c r="G344" s="19">
        <f>SUM(G348:G350)</f>
        <v>0</v>
      </c>
      <c r="H344" s="19">
        <f t="shared" si="274"/>
        <v>6790</v>
      </c>
      <c r="I344" s="19">
        <f>SUM(I348:I350)</f>
        <v>6790</v>
      </c>
      <c r="J344" s="19">
        <f>SUM(J348:J350)</f>
        <v>0</v>
      </c>
      <c r="K344" s="19">
        <f t="shared" si="276"/>
        <v>6790</v>
      </c>
      <c r="L344" s="19">
        <f>SUM(L348:L350)</f>
        <v>6790</v>
      </c>
      <c r="M344" s="19">
        <f>SUM(M348:M350)</f>
        <v>0</v>
      </c>
      <c r="N344" s="19">
        <f t="shared" si="278"/>
        <v>6790</v>
      </c>
      <c r="O344" s="19">
        <f>SUM(O348:O350)</f>
        <v>6790</v>
      </c>
      <c r="P344" s="19">
        <f>SUM(P348:P350)</f>
        <v>0</v>
      </c>
    </row>
    <row r="345" spans="1:16" ht="18" x14ac:dyDescent="0.25">
      <c r="B345" s="41"/>
      <c r="C345" s="42"/>
      <c r="D345" s="43" t="s">
        <v>151</v>
      </c>
      <c r="E345" s="36">
        <f t="shared" si="272"/>
        <v>151</v>
      </c>
      <c r="F345" s="36">
        <f t="shared" ref="F345:G345" si="306">SUM(F346:F347)</f>
        <v>151</v>
      </c>
      <c r="G345" s="36">
        <f t="shared" si="306"/>
        <v>0</v>
      </c>
      <c r="H345" s="36">
        <f t="shared" si="274"/>
        <v>201</v>
      </c>
      <c r="I345" s="36">
        <f t="shared" ref="I345:J345" si="307">SUM(I346:I347)</f>
        <v>201</v>
      </c>
      <c r="J345" s="36">
        <f t="shared" si="307"/>
        <v>0</v>
      </c>
      <c r="K345" s="36">
        <f t="shared" si="276"/>
        <v>201</v>
      </c>
      <c r="L345" s="36">
        <f t="shared" ref="L345:M345" si="308">SUM(L346:L347)</f>
        <v>201</v>
      </c>
      <c r="M345" s="36">
        <f t="shared" si="308"/>
        <v>0</v>
      </c>
      <c r="N345" s="36">
        <f t="shared" si="278"/>
        <v>201</v>
      </c>
      <c r="O345" s="36">
        <f t="shared" ref="O345:P345" si="309">SUM(O346:O347)</f>
        <v>201</v>
      </c>
      <c r="P345" s="36">
        <f t="shared" si="309"/>
        <v>0</v>
      </c>
    </row>
    <row r="346" spans="1:16" ht="18" x14ac:dyDescent="0.25">
      <c r="B346" s="41"/>
      <c r="C346" s="42"/>
      <c r="D346" s="44" t="s">
        <v>335</v>
      </c>
      <c r="E346" s="36">
        <f t="shared" si="272"/>
        <v>0</v>
      </c>
      <c r="F346" s="37">
        <v>0</v>
      </c>
      <c r="G346" s="37">
        <v>0</v>
      </c>
      <c r="H346" s="36">
        <f t="shared" si="274"/>
        <v>0</v>
      </c>
      <c r="I346" s="37">
        <v>0</v>
      </c>
      <c r="J346" s="37">
        <v>0</v>
      </c>
      <c r="K346" s="36">
        <f t="shared" si="276"/>
        <v>0</v>
      </c>
      <c r="L346" s="37">
        <v>0</v>
      </c>
      <c r="M346" s="37">
        <v>0</v>
      </c>
      <c r="N346" s="36">
        <f t="shared" si="278"/>
        <v>0</v>
      </c>
      <c r="O346" s="37">
        <v>0</v>
      </c>
      <c r="P346" s="37">
        <v>0</v>
      </c>
    </row>
    <row r="347" spans="1:16" ht="18" x14ac:dyDescent="0.25">
      <c r="B347" s="41"/>
      <c r="C347" s="42"/>
      <c r="D347" s="44" t="s">
        <v>155</v>
      </c>
      <c r="E347" s="36">
        <f t="shared" si="272"/>
        <v>151</v>
      </c>
      <c r="F347" s="37">
        <f>51+100</f>
        <v>151</v>
      </c>
      <c r="G347" s="37">
        <v>0</v>
      </c>
      <c r="H347" s="36">
        <f t="shared" si="274"/>
        <v>201</v>
      </c>
      <c r="I347" s="37">
        <f>51+150</f>
        <v>201</v>
      </c>
      <c r="J347" s="37">
        <v>0</v>
      </c>
      <c r="K347" s="36">
        <f t="shared" si="276"/>
        <v>201</v>
      </c>
      <c r="L347" s="37">
        <f>51+150</f>
        <v>201</v>
      </c>
      <c r="M347" s="37">
        <v>0</v>
      </c>
      <c r="N347" s="36">
        <f t="shared" si="278"/>
        <v>201</v>
      </c>
      <c r="O347" s="37">
        <f>51+150</f>
        <v>201</v>
      </c>
      <c r="P347" s="37">
        <v>0</v>
      </c>
    </row>
    <row r="348" spans="1:16" s="10" customFormat="1" ht="30" x14ac:dyDescent="0.25">
      <c r="A348" s="9"/>
      <c r="B348" s="38"/>
      <c r="C348" s="60" t="s">
        <v>26</v>
      </c>
      <c r="D348" s="39" t="s">
        <v>141</v>
      </c>
      <c r="E348" s="40">
        <f t="shared" si="272"/>
        <v>700</v>
      </c>
      <c r="F348" s="91">
        <v>700</v>
      </c>
      <c r="G348" s="91">
        <v>0</v>
      </c>
      <c r="H348" s="40">
        <f t="shared" si="274"/>
        <v>700</v>
      </c>
      <c r="I348" s="91">
        <v>700</v>
      </c>
      <c r="J348" s="91">
        <v>0</v>
      </c>
      <c r="K348" s="40">
        <f t="shared" si="276"/>
        <v>700</v>
      </c>
      <c r="L348" s="91">
        <v>700</v>
      </c>
      <c r="M348" s="91">
        <v>0</v>
      </c>
      <c r="N348" s="40">
        <f t="shared" si="278"/>
        <v>700</v>
      </c>
      <c r="O348" s="91">
        <v>700</v>
      </c>
      <c r="P348" s="91">
        <v>0</v>
      </c>
    </row>
    <row r="349" spans="1:16" s="10" customFormat="1" ht="15.75" x14ac:dyDescent="0.25">
      <c r="A349" s="9"/>
      <c r="B349" s="38"/>
      <c r="C349" s="60" t="s">
        <v>144</v>
      </c>
      <c r="D349" s="39" t="s">
        <v>605</v>
      </c>
      <c r="E349" s="40">
        <f t="shared" si="272"/>
        <v>3300</v>
      </c>
      <c r="F349" s="91">
        <v>3300</v>
      </c>
      <c r="G349" s="91">
        <v>0</v>
      </c>
      <c r="H349" s="40">
        <f t="shared" si="274"/>
        <v>4000</v>
      </c>
      <c r="I349" s="91">
        <v>4000</v>
      </c>
      <c r="J349" s="91">
        <v>0</v>
      </c>
      <c r="K349" s="40">
        <f t="shared" si="276"/>
        <v>4000</v>
      </c>
      <c r="L349" s="91">
        <v>4000</v>
      </c>
      <c r="M349" s="91">
        <v>0</v>
      </c>
      <c r="N349" s="40">
        <f t="shared" si="278"/>
        <v>4000</v>
      </c>
      <c r="O349" s="37">
        <v>4000</v>
      </c>
      <c r="P349" s="91">
        <v>0</v>
      </c>
    </row>
    <row r="350" spans="1:16" s="11" customFormat="1" ht="30" x14ac:dyDescent="0.25">
      <c r="A350" s="12"/>
      <c r="B350" s="38"/>
      <c r="C350" s="60" t="s">
        <v>145</v>
      </c>
      <c r="D350" s="39" t="s">
        <v>143</v>
      </c>
      <c r="E350" s="40">
        <f t="shared" si="272"/>
        <v>2090</v>
      </c>
      <c r="F350" s="91">
        <v>2090</v>
      </c>
      <c r="G350" s="91">
        <v>0</v>
      </c>
      <c r="H350" s="40">
        <f t="shared" si="274"/>
        <v>2090</v>
      </c>
      <c r="I350" s="91">
        <v>2090</v>
      </c>
      <c r="J350" s="91">
        <v>0</v>
      </c>
      <c r="K350" s="40">
        <f t="shared" si="276"/>
        <v>2090</v>
      </c>
      <c r="L350" s="91">
        <v>2090</v>
      </c>
      <c r="M350" s="91">
        <v>0</v>
      </c>
      <c r="N350" s="40">
        <f t="shared" si="278"/>
        <v>2090</v>
      </c>
      <c r="O350" s="91">
        <v>2090</v>
      </c>
      <c r="P350" s="91">
        <v>0</v>
      </c>
    </row>
    <row r="351" spans="1:16" s="11" customFormat="1" ht="41.25" customHeight="1" x14ac:dyDescent="0.25">
      <c r="A351" s="12"/>
      <c r="B351" s="38"/>
      <c r="C351" s="60"/>
      <c r="D351" s="95" t="s">
        <v>572</v>
      </c>
      <c r="E351" s="96">
        <f t="shared" si="272"/>
        <v>300</v>
      </c>
      <c r="F351" s="97">
        <v>300</v>
      </c>
      <c r="G351" s="97">
        <v>0</v>
      </c>
      <c r="H351" s="96">
        <f t="shared" si="274"/>
        <v>0</v>
      </c>
      <c r="I351" s="97">
        <v>0</v>
      </c>
      <c r="J351" s="97">
        <v>0</v>
      </c>
      <c r="K351" s="96">
        <f t="shared" si="276"/>
        <v>0</v>
      </c>
      <c r="L351" s="97">
        <v>0</v>
      </c>
      <c r="M351" s="97">
        <v>0</v>
      </c>
      <c r="N351" s="96">
        <f t="shared" si="278"/>
        <v>0</v>
      </c>
      <c r="O351" s="37">
        <v>0</v>
      </c>
      <c r="P351" s="97">
        <v>0</v>
      </c>
    </row>
    <row r="352" spans="1:16" ht="57" customHeight="1" x14ac:dyDescent="0.25">
      <c r="A352" s="104"/>
      <c r="B352" s="16" t="s">
        <v>555</v>
      </c>
      <c r="C352" s="17"/>
      <c r="D352" s="18" t="s">
        <v>447</v>
      </c>
      <c r="E352" s="19">
        <f>F352+G352</f>
        <v>85032</v>
      </c>
      <c r="F352" s="19">
        <f>F356+F360+F366+F381+F389</f>
        <v>85032</v>
      </c>
      <c r="G352" s="19">
        <f>G356+G360+G366+G381+G389</f>
        <v>0</v>
      </c>
      <c r="H352" s="19">
        <f>I352+J352</f>
        <v>83932</v>
      </c>
      <c r="I352" s="19">
        <f>I356+I360+I366+I381+I389</f>
        <v>83932</v>
      </c>
      <c r="J352" s="19">
        <f>J356+J360+J366+J381+J389</f>
        <v>0</v>
      </c>
      <c r="K352" s="19">
        <f>L352+M352</f>
        <v>82232</v>
      </c>
      <c r="L352" s="19">
        <f>L356+L360+L366+L381+L389</f>
        <v>82232</v>
      </c>
      <c r="M352" s="19">
        <f>M356+M360+M366+M381+M389</f>
        <v>0</v>
      </c>
      <c r="N352" s="19">
        <f>O352+P352</f>
        <v>82232</v>
      </c>
      <c r="O352" s="19">
        <f>O356+O360+O366+O381+O389</f>
        <v>82232</v>
      </c>
      <c r="P352" s="19">
        <f>P356+P360+P366+P381+P389</f>
        <v>0</v>
      </c>
    </row>
    <row r="353" spans="1:16" ht="18" x14ac:dyDescent="0.25">
      <c r="A353" s="104"/>
      <c r="B353" s="41"/>
      <c r="C353" s="42"/>
      <c r="D353" s="43" t="s">
        <v>151</v>
      </c>
      <c r="E353" s="92">
        <f t="shared" ref="E353:E355" si="310">F353+G353</f>
        <v>0</v>
      </c>
      <c r="F353" s="105">
        <f t="shared" ref="F353:G353" si="311">F357+F361+F367+F382+F390</f>
        <v>0</v>
      </c>
      <c r="G353" s="105">
        <f t="shared" si="311"/>
        <v>0</v>
      </c>
      <c r="H353" s="92">
        <f t="shared" ref="H353:H355" si="312">I353+J353</f>
        <v>0</v>
      </c>
      <c r="I353" s="105">
        <f t="shared" ref="I353:J353" si="313">I357+I361+I367+I382+I390</f>
        <v>0</v>
      </c>
      <c r="J353" s="105">
        <f t="shared" si="313"/>
        <v>0</v>
      </c>
      <c r="K353" s="92">
        <f t="shared" ref="K353:K355" si="314">L353+M353</f>
        <v>0</v>
      </c>
      <c r="L353" s="105">
        <f t="shared" ref="L353:M353" si="315">L357+L361+L367+L382+L390</f>
        <v>0</v>
      </c>
      <c r="M353" s="105">
        <f t="shared" si="315"/>
        <v>0</v>
      </c>
      <c r="N353" s="92">
        <f t="shared" ref="N353:N355" si="316">O353+P353</f>
        <v>0</v>
      </c>
      <c r="O353" s="105">
        <f t="shared" ref="O353:P353" si="317">O357+O361+O367+O382+O390</f>
        <v>0</v>
      </c>
      <c r="P353" s="105">
        <f t="shared" si="317"/>
        <v>0</v>
      </c>
    </row>
    <row r="354" spans="1:16" ht="18" x14ac:dyDescent="0.25">
      <c r="A354" s="104"/>
      <c r="B354" s="41"/>
      <c r="C354" s="42"/>
      <c r="D354" s="44" t="s">
        <v>335</v>
      </c>
      <c r="E354" s="92">
        <f t="shared" si="310"/>
        <v>0</v>
      </c>
      <c r="F354" s="105">
        <f t="shared" ref="F354:G354" si="318">F358+F362+F368+F383+F391</f>
        <v>0</v>
      </c>
      <c r="G354" s="105">
        <f t="shared" si="318"/>
        <v>0</v>
      </c>
      <c r="H354" s="92">
        <f t="shared" si="312"/>
        <v>0</v>
      </c>
      <c r="I354" s="105">
        <f t="shared" ref="I354:J354" si="319">I358+I362+I368+I383+I391</f>
        <v>0</v>
      </c>
      <c r="J354" s="105">
        <f t="shared" si="319"/>
        <v>0</v>
      </c>
      <c r="K354" s="92">
        <f t="shared" si="314"/>
        <v>0</v>
      </c>
      <c r="L354" s="105">
        <f t="shared" ref="L354:M354" si="320">L358+L362+L368+L383+L391</f>
        <v>0</v>
      </c>
      <c r="M354" s="105">
        <f t="shared" si="320"/>
        <v>0</v>
      </c>
      <c r="N354" s="92">
        <f t="shared" si="316"/>
        <v>0</v>
      </c>
      <c r="O354" s="105">
        <f t="shared" ref="O354:P354" si="321">O358+O362+O368+O383+O391</f>
        <v>0</v>
      </c>
      <c r="P354" s="105">
        <f t="shared" si="321"/>
        <v>0</v>
      </c>
    </row>
    <row r="355" spans="1:16" ht="18" x14ac:dyDescent="0.25">
      <c r="A355" s="104"/>
      <c r="B355" s="41"/>
      <c r="C355" s="42"/>
      <c r="D355" s="44" t="s">
        <v>155</v>
      </c>
      <c r="E355" s="92">
        <f t="shared" si="310"/>
        <v>0</v>
      </c>
      <c r="F355" s="105">
        <f t="shared" ref="F355:G355" si="322">F359+F363+F369+F384+F392</f>
        <v>0</v>
      </c>
      <c r="G355" s="105">
        <f t="shared" si="322"/>
        <v>0</v>
      </c>
      <c r="H355" s="92">
        <f t="shared" si="312"/>
        <v>0</v>
      </c>
      <c r="I355" s="105">
        <f t="shared" ref="I355:J355" si="323">I359+I363+I369+I384+I392</f>
        <v>0</v>
      </c>
      <c r="J355" s="105">
        <f t="shared" si="323"/>
        <v>0</v>
      </c>
      <c r="K355" s="92">
        <f t="shared" si="314"/>
        <v>0</v>
      </c>
      <c r="L355" s="105">
        <f t="shared" ref="L355:M355" si="324">L359+L363+L369+L384+L392</f>
        <v>0</v>
      </c>
      <c r="M355" s="105">
        <f t="shared" si="324"/>
        <v>0</v>
      </c>
      <c r="N355" s="92">
        <f t="shared" si="316"/>
        <v>0</v>
      </c>
      <c r="O355" s="105">
        <f t="shared" ref="O355:P355" si="325">O359+O363+O369+O384+O392</f>
        <v>0</v>
      </c>
      <c r="P355" s="105">
        <f t="shared" si="325"/>
        <v>0</v>
      </c>
    </row>
    <row r="356" spans="1:16" ht="55.5" customHeight="1" x14ac:dyDescent="0.25">
      <c r="A356" s="7"/>
      <c r="B356" s="30" t="s">
        <v>556</v>
      </c>
      <c r="C356" s="31"/>
      <c r="D356" s="53" t="s">
        <v>417</v>
      </c>
      <c r="E356" s="79">
        <f t="shared" ref="E356:E369" si="326">SUM(F356:G356)</f>
        <v>650</v>
      </c>
      <c r="F356" s="79">
        <v>650</v>
      </c>
      <c r="G356" s="79">
        <v>0</v>
      </c>
      <c r="H356" s="79">
        <f t="shared" ref="H356:H369" si="327">SUM(I356:J356)</f>
        <v>650</v>
      </c>
      <c r="I356" s="79">
        <v>650</v>
      </c>
      <c r="J356" s="79">
        <v>0</v>
      </c>
      <c r="K356" s="79">
        <f t="shared" ref="K356:K369" si="328">SUM(L356:M356)</f>
        <v>650</v>
      </c>
      <c r="L356" s="79">
        <v>650</v>
      </c>
      <c r="M356" s="79">
        <v>0</v>
      </c>
      <c r="N356" s="79">
        <f t="shared" ref="N356:N369" si="329">SUM(O356:P356)</f>
        <v>650</v>
      </c>
      <c r="O356" s="79">
        <v>650</v>
      </c>
      <c r="P356" s="79">
        <v>0</v>
      </c>
    </row>
    <row r="357" spans="1:16" ht="18" x14ac:dyDescent="0.25">
      <c r="A357" s="104"/>
      <c r="B357" s="46"/>
      <c r="C357" s="47"/>
      <c r="D357" s="48" t="s">
        <v>151</v>
      </c>
      <c r="E357" s="49">
        <f t="shared" si="326"/>
        <v>0</v>
      </c>
      <c r="F357" s="49">
        <f t="shared" ref="F357:G357" si="330">SUM(F358:F359)</f>
        <v>0</v>
      </c>
      <c r="G357" s="49">
        <f t="shared" si="330"/>
        <v>0</v>
      </c>
      <c r="H357" s="49">
        <f t="shared" si="327"/>
        <v>0</v>
      </c>
      <c r="I357" s="49">
        <f t="shared" ref="I357:J357" si="331">SUM(I358:I359)</f>
        <v>0</v>
      </c>
      <c r="J357" s="49">
        <f t="shared" si="331"/>
        <v>0</v>
      </c>
      <c r="K357" s="49">
        <f t="shared" si="328"/>
        <v>0</v>
      </c>
      <c r="L357" s="49">
        <f t="shared" ref="L357:M357" si="332">SUM(L358:L359)</f>
        <v>0</v>
      </c>
      <c r="M357" s="49">
        <f t="shared" si="332"/>
        <v>0</v>
      </c>
      <c r="N357" s="49">
        <f t="shared" si="329"/>
        <v>0</v>
      </c>
      <c r="O357" s="49">
        <f t="shared" ref="O357:P357" si="333">SUM(O358:O359)</f>
        <v>0</v>
      </c>
      <c r="P357" s="49">
        <f t="shared" si="333"/>
        <v>0</v>
      </c>
    </row>
    <row r="358" spans="1:16" ht="18" x14ac:dyDescent="0.25">
      <c r="A358" s="104"/>
      <c r="B358" s="46"/>
      <c r="C358" s="47"/>
      <c r="D358" s="50" t="s">
        <v>335</v>
      </c>
      <c r="E358" s="49">
        <f t="shared" si="326"/>
        <v>0</v>
      </c>
      <c r="F358" s="51">
        <v>0</v>
      </c>
      <c r="G358" s="51">
        <v>0</v>
      </c>
      <c r="H358" s="49">
        <f t="shared" si="327"/>
        <v>0</v>
      </c>
      <c r="I358" s="51">
        <v>0</v>
      </c>
      <c r="J358" s="51">
        <v>0</v>
      </c>
      <c r="K358" s="49">
        <f t="shared" si="328"/>
        <v>0</v>
      </c>
      <c r="L358" s="51">
        <v>0</v>
      </c>
      <c r="M358" s="51">
        <v>0</v>
      </c>
      <c r="N358" s="49">
        <f t="shared" si="329"/>
        <v>0</v>
      </c>
      <c r="O358" s="51">
        <v>0</v>
      </c>
      <c r="P358" s="51">
        <v>0</v>
      </c>
    </row>
    <row r="359" spans="1:16" ht="18" x14ac:dyDescent="0.25">
      <c r="A359" s="104"/>
      <c r="B359" s="46"/>
      <c r="C359" s="47"/>
      <c r="D359" s="50" t="s">
        <v>155</v>
      </c>
      <c r="E359" s="49">
        <f t="shared" si="326"/>
        <v>0</v>
      </c>
      <c r="F359" s="51">
        <v>0</v>
      </c>
      <c r="G359" s="51">
        <v>0</v>
      </c>
      <c r="H359" s="49">
        <f t="shared" si="327"/>
        <v>0</v>
      </c>
      <c r="I359" s="51">
        <v>0</v>
      </c>
      <c r="J359" s="51">
        <v>0</v>
      </c>
      <c r="K359" s="49">
        <f t="shared" si="328"/>
        <v>0</v>
      </c>
      <c r="L359" s="51">
        <v>0</v>
      </c>
      <c r="M359" s="51">
        <v>0</v>
      </c>
      <c r="N359" s="49">
        <f t="shared" si="329"/>
        <v>0</v>
      </c>
      <c r="O359" s="51">
        <v>0</v>
      </c>
      <c r="P359" s="51">
        <v>0</v>
      </c>
    </row>
    <row r="360" spans="1:16" ht="18" x14ac:dyDescent="0.25">
      <c r="A360" s="7"/>
      <c r="B360" s="30" t="s">
        <v>557</v>
      </c>
      <c r="C360" s="31"/>
      <c r="D360" s="53" t="s">
        <v>435</v>
      </c>
      <c r="E360" s="79">
        <f t="shared" si="326"/>
        <v>7000</v>
      </c>
      <c r="F360" s="79">
        <f>F364</f>
        <v>7000</v>
      </c>
      <c r="G360" s="79">
        <f t="shared" ref="G360" si="334">G364</f>
        <v>0</v>
      </c>
      <c r="H360" s="79">
        <f t="shared" si="327"/>
        <v>7000</v>
      </c>
      <c r="I360" s="79">
        <f>I364</f>
        <v>7000</v>
      </c>
      <c r="J360" s="79">
        <f t="shared" ref="J360" si="335">J364</f>
        <v>0</v>
      </c>
      <c r="K360" s="79">
        <f t="shared" si="328"/>
        <v>7000</v>
      </c>
      <c r="L360" s="79">
        <f>L364</f>
        <v>7000</v>
      </c>
      <c r="M360" s="79">
        <f t="shared" ref="M360" si="336">M364</f>
        <v>0</v>
      </c>
      <c r="N360" s="79">
        <f t="shared" si="329"/>
        <v>7000</v>
      </c>
      <c r="O360" s="79">
        <f>O364</f>
        <v>7000</v>
      </c>
      <c r="P360" s="79">
        <f t="shared" ref="P360" si="337">P364</f>
        <v>0</v>
      </c>
    </row>
    <row r="361" spans="1:16" ht="18" x14ac:dyDescent="0.25">
      <c r="A361" s="104"/>
      <c r="B361" s="46"/>
      <c r="C361" s="47"/>
      <c r="D361" s="48" t="s">
        <v>151</v>
      </c>
      <c r="E361" s="49">
        <f t="shared" si="326"/>
        <v>0</v>
      </c>
      <c r="F361" s="49">
        <f t="shared" ref="F361:G361" si="338">SUM(F362:F363)</f>
        <v>0</v>
      </c>
      <c r="G361" s="49">
        <f t="shared" si="338"/>
        <v>0</v>
      </c>
      <c r="H361" s="49">
        <f t="shared" si="327"/>
        <v>0</v>
      </c>
      <c r="I361" s="49">
        <f t="shared" ref="I361:J361" si="339">SUM(I362:I363)</f>
        <v>0</v>
      </c>
      <c r="J361" s="49">
        <f t="shared" si="339"/>
        <v>0</v>
      </c>
      <c r="K361" s="49">
        <f t="shared" si="328"/>
        <v>0</v>
      </c>
      <c r="L361" s="49">
        <f t="shared" ref="L361:M361" si="340">SUM(L362:L363)</f>
        <v>0</v>
      </c>
      <c r="M361" s="49">
        <f t="shared" si="340"/>
        <v>0</v>
      </c>
      <c r="N361" s="49">
        <f t="shared" si="329"/>
        <v>0</v>
      </c>
      <c r="O361" s="49">
        <f t="shared" ref="O361:P361" si="341">SUM(O362:O363)</f>
        <v>0</v>
      </c>
      <c r="P361" s="49">
        <f t="shared" si="341"/>
        <v>0</v>
      </c>
    </row>
    <row r="362" spans="1:16" ht="18" x14ac:dyDescent="0.25">
      <c r="A362" s="104"/>
      <c r="B362" s="46"/>
      <c r="C362" s="47"/>
      <c r="D362" s="50" t="s">
        <v>152</v>
      </c>
      <c r="E362" s="49">
        <f t="shared" si="326"/>
        <v>0</v>
      </c>
      <c r="F362" s="51">
        <v>0</v>
      </c>
      <c r="G362" s="51">
        <v>0</v>
      </c>
      <c r="H362" s="49">
        <f t="shared" si="327"/>
        <v>0</v>
      </c>
      <c r="I362" s="51">
        <v>0</v>
      </c>
      <c r="J362" s="51">
        <v>0</v>
      </c>
      <c r="K362" s="49">
        <f t="shared" si="328"/>
        <v>0</v>
      </c>
      <c r="L362" s="51">
        <v>0</v>
      </c>
      <c r="M362" s="51">
        <v>0</v>
      </c>
      <c r="N362" s="49">
        <f t="shared" si="329"/>
        <v>0</v>
      </c>
      <c r="O362" s="51">
        <v>0</v>
      </c>
      <c r="P362" s="51">
        <v>0</v>
      </c>
    </row>
    <row r="363" spans="1:16" ht="18" x14ac:dyDescent="0.25">
      <c r="A363" s="104"/>
      <c r="B363" s="46"/>
      <c r="C363" s="47"/>
      <c r="D363" s="50" t="s">
        <v>153</v>
      </c>
      <c r="E363" s="49">
        <f t="shared" si="326"/>
        <v>0</v>
      </c>
      <c r="F363" s="51">
        <v>0</v>
      </c>
      <c r="G363" s="51">
        <v>0</v>
      </c>
      <c r="H363" s="49">
        <f t="shared" si="327"/>
        <v>0</v>
      </c>
      <c r="I363" s="51">
        <v>0</v>
      </c>
      <c r="J363" s="51">
        <v>0</v>
      </c>
      <c r="K363" s="49">
        <f t="shared" si="328"/>
        <v>0</v>
      </c>
      <c r="L363" s="51">
        <v>0</v>
      </c>
      <c r="M363" s="51">
        <v>0</v>
      </c>
      <c r="N363" s="49">
        <f t="shared" si="329"/>
        <v>0</v>
      </c>
      <c r="O363" s="51">
        <v>0</v>
      </c>
      <c r="P363" s="51">
        <v>0</v>
      </c>
    </row>
    <row r="364" spans="1:16" ht="36" x14ac:dyDescent="0.25">
      <c r="A364" s="104"/>
      <c r="B364" s="46"/>
      <c r="C364" s="60" t="s">
        <v>574</v>
      </c>
      <c r="D364" s="50" t="s">
        <v>573</v>
      </c>
      <c r="E364" s="49">
        <f t="shared" si="326"/>
        <v>7000</v>
      </c>
      <c r="F364" s="51">
        <v>7000</v>
      </c>
      <c r="G364" s="51">
        <v>0</v>
      </c>
      <c r="H364" s="49">
        <f t="shared" si="327"/>
        <v>7000</v>
      </c>
      <c r="I364" s="51">
        <v>7000</v>
      </c>
      <c r="J364" s="51">
        <v>0</v>
      </c>
      <c r="K364" s="49">
        <f t="shared" si="328"/>
        <v>7000</v>
      </c>
      <c r="L364" s="51">
        <v>7000</v>
      </c>
      <c r="M364" s="51">
        <v>0</v>
      </c>
      <c r="N364" s="49">
        <f t="shared" si="329"/>
        <v>7000</v>
      </c>
      <c r="O364" s="37">
        <v>7000</v>
      </c>
      <c r="P364" s="51">
        <v>0</v>
      </c>
    </row>
    <row r="365" spans="1:16" ht="30" x14ac:dyDescent="0.25">
      <c r="A365" s="104"/>
      <c r="B365" s="46"/>
      <c r="C365" s="47"/>
      <c r="D365" s="98" t="s">
        <v>575</v>
      </c>
      <c r="E365" s="99">
        <f t="shared" si="326"/>
        <v>2250</v>
      </c>
      <c r="F365" s="100">
        <v>2250</v>
      </c>
      <c r="G365" s="51">
        <v>0</v>
      </c>
      <c r="H365" s="49">
        <f t="shared" si="327"/>
        <v>0</v>
      </c>
      <c r="I365" s="51">
        <v>0</v>
      </c>
      <c r="J365" s="51">
        <v>0</v>
      </c>
      <c r="K365" s="49">
        <f t="shared" si="328"/>
        <v>0</v>
      </c>
      <c r="L365" s="51">
        <v>0</v>
      </c>
      <c r="M365" s="51">
        <v>0</v>
      </c>
      <c r="N365" s="49">
        <f t="shared" si="329"/>
        <v>0</v>
      </c>
      <c r="O365" s="51">
        <v>0</v>
      </c>
      <c r="P365" s="51">
        <v>0</v>
      </c>
    </row>
    <row r="366" spans="1:16" ht="68.25" customHeight="1" x14ac:dyDescent="0.25">
      <c r="A366" s="7"/>
      <c r="B366" s="30" t="s">
        <v>558</v>
      </c>
      <c r="C366" s="31"/>
      <c r="D366" s="53" t="s">
        <v>462</v>
      </c>
      <c r="E366" s="79">
        <f t="shared" si="326"/>
        <v>74500</v>
      </c>
      <c r="F366" s="79">
        <f>F370</f>
        <v>74500</v>
      </c>
      <c r="G366" s="79">
        <f t="shared" ref="G366" si="342">G370</f>
        <v>0</v>
      </c>
      <c r="H366" s="79">
        <f t="shared" si="327"/>
        <v>74500</v>
      </c>
      <c r="I366" s="79">
        <f>I370</f>
        <v>74500</v>
      </c>
      <c r="J366" s="79">
        <f t="shared" ref="J366" si="343">J370</f>
        <v>0</v>
      </c>
      <c r="K366" s="79">
        <f t="shared" si="328"/>
        <v>74500</v>
      </c>
      <c r="L366" s="79">
        <f>L370</f>
        <v>74500</v>
      </c>
      <c r="M366" s="79">
        <f t="shared" ref="M366" si="344">M370</f>
        <v>0</v>
      </c>
      <c r="N366" s="79">
        <f t="shared" si="329"/>
        <v>74500</v>
      </c>
      <c r="O366" s="79">
        <f>O370</f>
        <v>74500</v>
      </c>
      <c r="P366" s="79">
        <f t="shared" ref="P366" si="345">P370</f>
        <v>0</v>
      </c>
    </row>
    <row r="367" spans="1:16" ht="18" x14ac:dyDescent="0.25">
      <c r="A367" s="104"/>
      <c r="B367" s="46"/>
      <c r="C367" s="47"/>
      <c r="D367" s="48" t="s">
        <v>151</v>
      </c>
      <c r="E367" s="49">
        <f t="shared" si="326"/>
        <v>0</v>
      </c>
      <c r="F367" s="49">
        <f t="shared" ref="F367:G367" si="346">SUM(F368:F369)</f>
        <v>0</v>
      </c>
      <c r="G367" s="49">
        <f t="shared" si="346"/>
        <v>0</v>
      </c>
      <c r="H367" s="49">
        <f t="shared" si="327"/>
        <v>0</v>
      </c>
      <c r="I367" s="49">
        <f t="shared" ref="I367:J367" si="347">SUM(I368:I369)</f>
        <v>0</v>
      </c>
      <c r="J367" s="49">
        <f t="shared" si="347"/>
        <v>0</v>
      </c>
      <c r="K367" s="49">
        <f t="shared" si="328"/>
        <v>0</v>
      </c>
      <c r="L367" s="49">
        <f t="shared" ref="L367:M367" si="348">SUM(L368:L369)</f>
        <v>0</v>
      </c>
      <c r="M367" s="49">
        <f t="shared" si="348"/>
        <v>0</v>
      </c>
      <c r="N367" s="49">
        <f t="shared" si="329"/>
        <v>0</v>
      </c>
      <c r="O367" s="49">
        <f t="shared" ref="O367:P367" si="349">SUM(O368:O369)</f>
        <v>0</v>
      </c>
      <c r="P367" s="49">
        <f t="shared" si="349"/>
        <v>0</v>
      </c>
    </row>
    <row r="368" spans="1:16" ht="18" x14ac:dyDescent="0.25">
      <c r="A368" s="104"/>
      <c r="B368" s="46"/>
      <c r="C368" s="47"/>
      <c r="D368" s="50" t="s">
        <v>152</v>
      </c>
      <c r="E368" s="49">
        <f t="shared" si="326"/>
        <v>0</v>
      </c>
      <c r="F368" s="51">
        <v>0</v>
      </c>
      <c r="G368" s="51">
        <v>0</v>
      </c>
      <c r="H368" s="49">
        <f t="shared" si="327"/>
        <v>0</v>
      </c>
      <c r="I368" s="51">
        <v>0</v>
      </c>
      <c r="J368" s="51">
        <v>0</v>
      </c>
      <c r="K368" s="49">
        <f t="shared" si="328"/>
        <v>0</v>
      </c>
      <c r="L368" s="51">
        <v>0</v>
      </c>
      <c r="M368" s="51">
        <v>0</v>
      </c>
      <c r="N368" s="49">
        <f t="shared" si="329"/>
        <v>0</v>
      </c>
      <c r="O368" s="51">
        <v>0</v>
      </c>
      <c r="P368" s="51">
        <v>0</v>
      </c>
    </row>
    <row r="369" spans="1:16" ht="18" x14ac:dyDescent="0.25">
      <c r="A369" s="104"/>
      <c r="B369" s="46"/>
      <c r="C369" s="47"/>
      <c r="D369" s="50" t="s">
        <v>153</v>
      </c>
      <c r="E369" s="49">
        <f t="shared" si="326"/>
        <v>0</v>
      </c>
      <c r="F369" s="51">
        <v>0</v>
      </c>
      <c r="G369" s="51">
        <v>0</v>
      </c>
      <c r="H369" s="49">
        <f t="shared" si="327"/>
        <v>0</v>
      </c>
      <c r="I369" s="51">
        <v>0</v>
      </c>
      <c r="J369" s="51">
        <v>0</v>
      </c>
      <c r="K369" s="49">
        <f t="shared" si="328"/>
        <v>0</v>
      </c>
      <c r="L369" s="51">
        <v>0</v>
      </c>
      <c r="M369" s="51">
        <v>0</v>
      </c>
      <c r="N369" s="49">
        <f t="shared" si="329"/>
        <v>0</v>
      </c>
      <c r="O369" s="51">
        <v>0</v>
      </c>
      <c r="P369" s="51">
        <v>0</v>
      </c>
    </row>
    <row r="370" spans="1:16" ht="54" x14ac:dyDescent="0.25">
      <c r="A370" s="104"/>
      <c r="B370" s="46"/>
      <c r="C370" s="60" t="s">
        <v>559</v>
      </c>
      <c r="D370" s="50" t="s">
        <v>451</v>
      </c>
      <c r="E370" s="78">
        <f>F370+G370</f>
        <v>74500</v>
      </c>
      <c r="F370" s="78">
        <f t="shared" ref="F370:G370" si="350">SUM(F372:F380)</f>
        <v>74500</v>
      </c>
      <c r="G370" s="78">
        <f t="shared" si="350"/>
        <v>0</v>
      </c>
      <c r="H370" s="78">
        <f t="shared" ref="H370:H380" si="351">I370+J370</f>
        <v>74500</v>
      </c>
      <c r="I370" s="78">
        <f>SUM(I372:I380)</f>
        <v>74500</v>
      </c>
      <c r="J370" s="78">
        <f t="shared" ref="J370" si="352">SUM(J372:J380)</f>
        <v>0</v>
      </c>
      <c r="K370" s="78">
        <f>L370+M370</f>
        <v>74500</v>
      </c>
      <c r="L370" s="78">
        <f>SUM(L372:L380)</f>
        <v>74500</v>
      </c>
      <c r="M370" s="78">
        <f t="shared" ref="M370" si="353">SUM(M372:M380)</f>
        <v>0</v>
      </c>
      <c r="N370" s="78">
        <f>O370+P370</f>
        <v>74500</v>
      </c>
      <c r="O370" s="78">
        <f>SUM(O372:O380)</f>
        <v>74500</v>
      </c>
      <c r="P370" s="78">
        <f t="shared" ref="P370" si="354">SUM(P372:P380)</f>
        <v>0</v>
      </c>
    </row>
    <row r="371" spans="1:16" ht="30" x14ac:dyDescent="0.25">
      <c r="A371" s="104"/>
      <c r="B371" s="46"/>
      <c r="C371" s="34"/>
      <c r="D371" s="98" t="s">
        <v>576</v>
      </c>
      <c r="E371" s="78">
        <f t="shared" ref="E371:E380" si="355">F371+G371</f>
        <v>4200</v>
      </c>
      <c r="F371" s="101">
        <v>4200</v>
      </c>
      <c r="G371" s="51">
        <v>0</v>
      </c>
      <c r="H371" s="78">
        <f t="shared" si="351"/>
        <v>0</v>
      </c>
      <c r="I371" s="51">
        <v>0</v>
      </c>
      <c r="J371" s="51">
        <v>0</v>
      </c>
      <c r="K371" s="78">
        <f>L371+M371</f>
        <v>0</v>
      </c>
      <c r="L371" s="51">
        <v>0</v>
      </c>
      <c r="M371" s="78">
        <v>0</v>
      </c>
      <c r="N371" s="78">
        <f>O371+P371</f>
        <v>0</v>
      </c>
      <c r="O371" s="37">
        <v>0</v>
      </c>
      <c r="P371" s="78">
        <v>0</v>
      </c>
    </row>
    <row r="372" spans="1:16" ht="54" x14ac:dyDescent="0.25">
      <c r="A372" s="104"/>
      <c r="B372" s="46"/>
      <c r="C372" s="60" t="s">
        <v>560</v>
      </c>
      <c r="D372" s="50" t="s">
        <v>419</v>
      </c>
      <c r="E372" s="78">
        <f t="shared" si="355"/>
        <v>2000</v>
      </c>
      <c r="F372" s="51">
        <v>2000</v>
      </c>
      <c r="G372" s="51">
        <v>0</v>
      </c>
      <c r="H372" s="78">
        <f t="shared" si="351"/>
        <v>2000</v>
      </c>
      <c r="I372" s="51">
        <v>2000</v>
      </c>
      <c r="J372" s="51">
        <v>0</v>
      </c>
      <c r="K372" s="78">
        <f t="shared" ref="K372:K380" si="356">L372+M372</f>
        <v>2000</v>
      </c>
      <c r="L372" s="51">
        <v>2000</v>
      </c>
      <c r="M372" s="51">
        <v>0</v>
      </c>
      <c r="N372" s="78">
        <f t="shared" ref="N372:N380" si="357">O372+P372</f>
        <v>2000</v>
      </c>
      <c r="O372" s="51">
        <v>2000</v>
      </c>
      <c r="P372" s="51">
        <v>0</v>
      </c>
    </row>
    <row r="373" spans="1:16" ht="36" x14ac:dyDescent="0.25">
      <c r="A373" s="104"/>
      <c r="B373" s="46"/>
      <c r="C373" s="60" t="s">
        <v>561</v>
      </c>
      <c r="D373" s="50" t="s">
        <v>420</v>
      </c>
      <c r="E373" s="78">
        <f t="shared" si="355"/>
        <v>40000</v>
      </c>
      <c r="F373" s="51">
        <v>40000</v>
      </c>
      <c r="G373" s="51">
        <v>0</v>
      </c>
      <c r="H373" s="78">
        <f t="shared" si="351"/>
        <v>40000</v>
      </c>
      <c r="I373" s="51">
        <v>40000</v>
      </c>
      <c r="J373" s="51">
        <v>0</v>
      </c>
      <c r="K373" s="78">
        <f t="shared" si="356"/>
        <v>40000</v>
      </c>
      <c r="L373" s="51">
        <v>40000</v>
      </c>
      <c r="M373" s="51">
        <v>0</v>
      </c>
      <c r="N373" s="78">
        <f t="shared" si="357"/>
        <v>40000</v>
      </c>
      <c r="O373" s="51">
        <v>40000</v>
      </c>
      <c r="P373" s="51">
        <v>0</v>
      </c>
    </row>
    <row r="374" spans="1:16" ht="36" x14ac:dyDescent="0.25">
      <c r="A374" s="104"/>
      <c r="B374" s="46"/>
      <c r="C374" s="60" t="s">
        <v>562</v>
      </c>
      <c r="D374" s="50" t="s">
        <v>584</v>
      </c>
      <c r="E374" s="78">
        <f t="shared" si="355"/>
        <v>25000</v>
      </c>
      <c r="F374" s="51">
        <v>25000</v>
      </c>
      <c r="G374" s="51">
        <v>0</v>
      </c>
      <c r="H374" s="78">
        <f t="shared" si="351"/>
        <v>25000</v>
      </c>
      <c r="I374" s="51">
        <v>25000</v>
      </c>
      <c r="J374" s="51">
        <v>0</v>
      </c>
      <c r="K374" s="78">
        <f t="shared" si="356"/>
        <v>25000</v>
      </c>
      <c r="L374" s="51">
        <v>25000</v>
      </c>
      <c r="M374" s="51">
        <v>0</v>
      </c>
      <c r="N374" s="78">
        <f t="shared" si="357"/>
        <v>25000</v>
      </c>
      <c r="O374" s="51">
        <v>25000</v>
      </c>
      <c r="P374" s="51">
        <v>0</v>
      </c>
    </row>
    <row r="375" spans="1:16" ht="108" x14ac:dyDescent="0.25">
      <c r="A375" s="104"/>
      <c r="B375" s="46"/>
      <c r="C375" s="60" t="s">
        <v>563</v>
      </c>
      <c r="D375" s="50" t="s">
        <v>422</v>
      </c>
      <c r="E375" s="78">
        <f t="shared" si="355"/>
        <v>1000</v>
      </c>
      <c r="F375" s="51">
        <v>1000</v>
      </c>
      <c r="G375" s="51">
        <v>0</v>
      </c>
      <c r="H375" s="78">
        <f t="shared" si="351"/>
        <v>1000</v>
      </c>
      <c r="I375" s="51">
        <v>1000</v>
      </c>
      <c r="J375" s="51">
        <v>0</v>
      </c>
      <c r="K375" s="78">
        <f t="shared" si="356"/>
        <v>1000</v>
      </c>
      <c r="L375" s="51">
        <v>1000</v>
      </c>
      <c r="M375" s="51">
        <v>0</v>
      </c>
      <c r="N375" s="78">
        <f t="shared" si="357"/>
        <v>1000</v>
      </c>
      <c r="O375" s="51">
        <v>1000</v>
      </c>
      <c r="P375" s="51">
        <v>0</v>
      </c>
    </row>
    <row r="376" spans="1:16" ht="90" x14ac:dyDescent="0.25">
      <c r="A376" s="104"/>
      <c r="B376" s="46"/>
      <c r="C376" s="60" t="s">
        <v>564</v>
      </c>
      <c r="D376" s="50" t="s">
        <v>423</v>
      </c>
      <c r="E376" s="78">
        <f t="shared" si="355"/>
        <v>3000</v>
      </c>
      <c r="F376" s="51">
        <v>3000</v>
      </c>
      <c r="G376" s="51">
        <v>0</v>
      </c>
      <c r="H376" s="78">
        <f t="shared" si="351"/>
        <v>3000</v>
      </c>
      <c r="I376" s="51">
        <v>3000</v>
      </c>
      <c r="J376" s="51">
        <v>0</v>
      </c>
      <c r="K376" s="78">
        <f t="shared" si="356"/>
        <v>3000</v>
      </c>
      <c r="L376" s="51">
        <v>3000</v>
      </c>
      <c r="M376" s="51">
        <v>0</v>
      </c>
      <c r="N376" s="78">
        <f t="shared" si="357"/>
        <v>3000</v>
      </c>
      <c r="O376" s="51">
        <v>3000</v>
      </c>
      <c r="P376" s="51">
        <v>0</v>
      </c>
    </row>
    <row r="377" spans="1:16" ht="72" x14ac:dyDescent="0.25">
      <c r="A377" s="104"/>
      <c r="B377" s="46"/>
      <c r="C377" s="60" t="s">
        <v>565</v>
      </c>
      <c r="D377" s="50" t="s">
        <v>424</v>
      </c>
      <c r="E377" s="78">
        <f t="shared" si="355"/>
        <v>300</v>
      </c>
      <c r="F377" s="51">
        <v>300</v>
      </c>
      <c r="G377" s="51">
        <v>0</v>
      </c>
      <c r="H377" s="78">
        <f t="shared" si="351"/>
        <v>300</v>
      </c>
      <c r="I377" s="51">
        <v>300</v>
      </c>
      <c r="J377" s="51">
        <v>0</v>
      </c>
      <c r="K377" s="78">
        <f t="shared" si="356"/>
        <v>300</v>
      </c>
      <c r="L377" s="51">
        <v>300</v>
      </c>
      <c r="M377" s="51">
        <v>0</v>
      </c>
      <c r="N377" s="78">
        <f t="shared" si="357"/>
        <v>300</v>
      </c>
      <c r="O377" s="51">
        <v>300</v>
      </c>
      <c r="P377" s="51">
        <v>0</v>
      </c>
    </row>
    <row r="378" spans="1:16" ht="72" x14ac:dyDescent="0.25">
      <c r="A378" s="104"/>
      <c r="B378" s="46"/>
      <c r="C378" s="60" t="s">
        <v>566</v>
      </c>
      <c r="D378" s="50" t="s">
        <v>425</v>
      </c>
      <c r="E378" s="78">
        <f t="shared" si="355"/>
        <v>2000</v>
      </c>
      <c r="F378" s="51">
        <v>2000</v>
      </c>
      <c r="G378" s="51">
        <v>0</v>
      </c>
      <c r="H378" s="78">
        <f t="shared" si="351"/>
        <v>2000</v>
      </c>
      <c r="I378" s="51">
        <v>2000</v>
      </c>
      <c r="J378" s="51">
        <v>0</v>
      </c>
      <c r="K378" s="78">
        <f t="shared" si="356"/>
        <v>2000</v>
      </c>
      <c r="L378" s="51">
        <v>2000</v>
      </c>
      <c r="M378" s="51">
        <v>0</v>
      </c>
      <c r="N378" s="78">
        <f t="shared" si="357"/>
        <v>2000</v>
      </c>
      <c r="O378" s="51">
        <v>2000</v>
      </c>
      <c r="P378" s="51">
        <v>0</v>
      </c>
    </row>
    <row r="379" spans="1:16" ht="126" x14ac:dyDescent="0.25">
      <c r="A379" s="104"/>
      <c r="B379" s="46"/>
      <c r="C379" s="60" t="s">
        <v>567</v>
      </c>
      <c r="D379" s="50" t="s">
        <v>426</v>
      </c>
      <c r="E379" s="78">
        <f t="shared" si="355"/>
        <v>300</v>
      </c>
      <c r="F379" s="51">
        <v>300</v>
      </c>
      <c r="G379" s="51">
        <v>0</v>
      </c>
      <c r="H379" s="78">
        <f t="shared" si="351"/>
        <v>300</v>
      </c>
      <c r="I379" s="51">
        <v>300</v>
      </c>
      <c r="J379" s="51">
        <v>0</v>
      </c>
      <c r="K379" s="78">
        <f t="shared" si="356"/>
        <v>300</v>
      </c>
      <c r="L379" s="51">
        <v>300</v>
      </c>
      <c r="M379" s="51">
        <v>0</v>
      </c>
      <c r="N379" s="78">
        <f t="shared" si="357"/>
        <v>300</v>
      </c>
      <c r="O379" s="51">
        <v>300</v>
      </c>
      <c r="P379" s="51">
        <v>0</v>
      </c>
    </row>
    <row r="380" spans="1:16" ht="18" x14ac:dyDescent="0.25">
      <c r="A380" s="104"/>
      <c r="B380" s="46"/>
      <c r="C380" s="60" t="s">
        <v>568</v>
      </c>
      <c r="D380" s="50" t="s">
        <v>427</v>
      </c>
      <c r="E380" s="78">
        <f t="shared" si="355"/>
        <v>900</v>
      </c>
      <c r="F380" s="51">
        <v>900</v>
      </c>
      <c r="G380" s="51">
        <v>0</v>
      </c>
      <c r="H380" s="78">
        <f t="shared" si="351"/>
        <v>900</v>
      </c>
      <c r="I380" s="51">
        <v>900</v>
      </c>
      <c r="J380" s="51">
        <v>0</v>
      </c>
      <c r="K380" s="78">
        <f t="shared" si="356"/>
        <v>900</v>
      </c>
      <c r="L380" s="51">
        <v>900</v>
      </c>
      <c r="M380" s="51">
        <v>0</v>
      </c>
      <c r="N380" s="78">
        <f t="shared" si="357"/>
        <v>900</v>
      </c>
      <c r="O380" s="51">
        <v>900</v>
      </c>
      <c r="P380" s="51">
        <v>0</v>
      </c>
    </row>
    <row r="381" spans="1:16" ht="55.5" customHeight="1" x14ac:dyDescent="0.25">
      <c r="A381" s="7"/>
      <c r="B381" s="102" t="s">
        <v>585</v>
      </c>
      <c r="C381" s="31"/>
      <c r="D381" s="53" t="s">
        <v>586</v>
      </c>
      <c r="E381" s="79">
        <f t="shared" ref="E381:E384" si="358">SUM(F381:G381)</f>
        <v>82</v>
      </c>
      <c r="F381" s="79">
        <v>82</v>
      </c>
      <c r="G381" s="79">
        <v>0</v>
      </c>
      <c r="H381" s="79">
        <f t="shared" ref="H381:H384" si="359">SUM(I381:J381)</f>
        <v>82</v>
      </c>
      <c r="I381" s="79">
        <v>82</v>
      </c>
      <c r="J381" s="79">
        <v>0</v>
      </c>
      <c r="K381" s="79">
        <f t="shared" ref="K381:K384" si="360">SUM(L381:M381)</f>
        <v>82</v>
      </c>
      <c r="L381" s="79">
        <v>82</v>
      </c>
      <c r="M381" s="79">
        <v>0</v>
      </c>
      <c r="N381" s="79">
        <f t="shared" ref="N381:N384" si="361">SUM(O381:P381)</f>
        <v>82</v>
      </c>
      <c r="O381" s="79">
        <v>82</v>
      </c>
      <c r="P381" s="79">
        <v>0</v>
      </c>
    </row>
    <row r="382" spans="1:16" ht="18" x14ac:dyDescent="0.25">
      <c r="A382" s="104"/>
      <c r="B382" s="46"/>
      <c r="C382" s="47"/>
      <c r="D382" s="48" t="s">
        <v>151</v>
      </c>
      <c r="E382" s="49">
        <f t="shared" si="358"/>
        <v>0</v>
      </c>
      <c r="F382" s="49">
        <f t="shared" ref="F382:G382" si="362">SUM(F383:F384)</f>
        <v>0</v>
      </c>
      <c r="G382" s="49">
        <f t="shared" si="362"/>
        <v>0</v>
      </c>
      <c r="H382" s="49">
        <f t="shared" si="359"/>
        <v>0</v>
      </c>
      <c r="I382" s="49">
        <f t="shared" ref="I382:J382" si="363">SUM(I383:I384)</f>
        <v>0</v>
      </c>
      <c r="J382" s="49">
        <f t="shared" si="363"/>
        <v>0</v>
      </c>
      <c r="K382" s="49">
        <f t="shared" si="360"/>
        <v>0</v>
      </c>
      <c r="L382" s="49">
        <f t="shared" ref="L382:M382" si="364">SUM(L383:L384)</f>
        <v>0</v>
      </c>
      <c r="M382" s="49">
        <f t="shared" si="364"/>
        <v>0</v>
      </c>
      <c r="N382" s="49">
        <f t="shared" si="361"/>
        <v>0</v>
      </c>
      <c r="O382" s="49">
        <f t="shared" ref="O382:P382" si="365">SUM(O383:O384)</f>
        <v>0</v>
      </c>
      <c r="P382" s="49">
        <f t="shared" si="365"/>
        <v>0</v>
      </c>
    </row>
    <row r="383" spans="1:16" ht="18" x14ac:dyDescent="0.25">
      <c r="A383" s="104"/>
      <c r="B383" s="46"/>
      <c r="C383" s="47"/>
      <c r="D383" s="50" t="s">
        <v>335</v>
      </c>
      <c r="E383" s="49">
        <f t="shared" si="358"/>
        <v>0</v>
      </c>
      <c r="F383" s="51">
        <v>0</v>
      </c>
      <c r="G383" s="51">
        <v>0</v>
      </c>
      <c r="H383" s="49">
        <f t="shared" si="359"/>
        <v>0</v>
      </c>
      <c r="I383" s="51">
        <v>0</v>
      </c>
      <c r="J383" s="51">
        <v>0</v>
      </c>
      <c r="K383" s="49">
        <f t="shared" si="360"/>
        <v>0</v>
      </c>
      <c r="L383" s="51">
        <v>0</v>
      </c>
      <c r="M383" s="51">
        <v>0</v>
      </c>
      <c r="N383" s="49">
        <f t="shared" si="361"/>
        <v>0</v>
      </c>
      <c r="O383" s="51">
        <v>0</v>
      </c>
      <c r="P383" s="51">
        <v>0</v>
      </c>
    </row>
    <row r="384" spans="1:16" ht="18" x14ac:dyDescent="0.25">
      <c r="A384" s="104"/>
      <c r="B384" s="46"/>
      <c r="C384" s="47"/>
      <c r="D384" s="50" t="s">
        <v>155</v>
      </c>
      <c r="E384" s="49">
        <f t="shared" si="358"/>
        <v>0</v>
      </c>
      <c r="F384" s="51">
        <v>0</v>
      </c>
      <c r="G384" s="51">
        <v>0</v>
      </c>
      <c r="H384" s="49">
        <f t="shared" si="359"/>
        <v>0</v>
      </c>
      <c r="I384" s="51">
        <v>0</v>
      </c>
      <c r="J384" s="51">
        <v>0</v>
      </c>
      <c r="K384" s="49">
        <f t="shared" si="360"/>
        <v>0</v>
      </c>
      <c r="L384" s="51">
        <v>0</v>
      </c>
      <c r="M384" s="51">
        <v>0</v>
      </c>
      <c r="N384" s="49">
        <f t="shared" si="361"/>
        <v>0</v>
      </c>
      <c r="O384" s="51">
        <v>0</v>
      </c>
      <c r="P384" s="51">
        <v>0</v>
      </c>
    </row>
    <row r="385" spans="1:16" ht="90" hidden="1" x14ac:dyDescent="0.25">
      <c r="A385" s="7"/>
      <c r="B385" s="30" t="s">
        <v>445</v>
      </c>
      <c r="C385" s="31">
        <v>1.2</v>
      </c>
      <c r="D385" s="53" t="s">
        <v>450</v>
      </c>
      <c r="E385" s="32">
        <f>SUM(F385:G385)</f>
        <v>0</v>
      </c>
      <c r="F385" s="33">
        <v>0</v>
      </c>
      <c r="G385" s="33">
        <f t="shared" ref="G385" si="366">G392</f>
        <v>0</v>
      </c>
      <c r="H385" s="32">
        <f>SUM(I385:J385)</f>
        <v>0</v>
      </c>
      <c r="I385" s="33">
        <v>0</v>
      </c>
      <c r="J385" s="33">
        <f t="shared" ref="J385" si="367">J392</f>
        <v>0</v>
      </c>
      <c r="K385" s="32">
        <f>SUM(L385:M385)</f>
        <v>0</v>
      </c>
      <c r="L385" s="33">
        <v>0</v>
      </c>
      <c r="M385" s="33">
        <f t="shared" ref="M385" si="368">M392</f>
        <v>0</v>
      </c>
      <c r="N385" s="114" t="s">
        <v>449</v>
      </c>
    </row>
    <row r="386" spans="1:16" ht="18" hidden="1" x14ac:dyDescent="0.25">
      <c r="B386" s="46"/>
      <c r="C386" s="47"/>
      <c r="D386" s="48" t="s">
        <v>151</v>
      </c>
      <c r="E386" s="49">
        <f>SUM(F386:G386)</f>
        <v>0</v>
      </c>
      <c r="F386" s="49">
        <f t="shared" ref="F386:G386" si="369">SUM(F387:F388)</f>
        <v>0</v>
      </c>
      <c r="G386" s="49">
        <f t="shared" si="369"/>
        <v>0</v>
      </c>
      <c r="H386" s="49">
        <f>SUM(I386:J386)</f>
        <v>0</v>
      </c>
      <c r="I386" s="49">
        <f t="shared" ref="I386:J386" si="370">SUM(I387:I388)</f>
        <v>0</v>
      </c>
      <c r="J386" s="49">
        <f t="shared" si="370"/>
        <v>0</v>
      </c>
      <c r="K386" s="49">
        <f>SUM(L386:M386)</f>
        <v>0</v>
      </c>
      <c r="L386" s="49">
        <f t="shared" ref="L386:M386" si="371">SUM(L387:L388)</f>
        <v>0</v>
      </c>
      <c r="M386" s="49">
        <f t="shared" si="371"/>
        <v>0</v>
      </c>
    </row>
    <row r="387" spans="1:16" ht="18" hidden="1" x14ac:dyDescent="0.25">
      <c r="B387" s="46"/>
      <c r="C387" s="47"/>
      <c r="D387" s="50" t="s">
        <v>152</v>
      </c>
      <c r="E387" s="49">
        <f>SUM(F387:G387)</f>
        <v>0</v>
      </c>
      <c r="F387" s="51">
        <v>0</v>
      </c>
      <c r="G387" s="51">
        <v>0</v>
      </c>
      <c r="H387" s="49">
        <f>SUM(I387:J387)</f>
        <v>0</v>
      </c>
      <c r="I387" s="51">
        <v>0</v>
      </c>
      <c r="J387" s="51">
        <v>0</v>
      </c>
      <c r="K387" s="49">
        <f>SUM(L387:M387)</f>
        <v>0</v>
      </c>
      <c r="L387" s="51">
        <v>0</v>
      </c>
      <c r="M387" s="51">
        <v>0</v>
      </c>
    </row>
    <row r="388" spans="1:16" ht="18" hidden="1" x14ac:dyDescent="0.25">
      <c r="B388" s="46"/>
      <c r="C388" s="47"/>
      <c r="D388" s="50" t="s">
        <v>153</v>
      </c>
      <c r="E388" s="49">
        <f>SUM(F388:G388)</f>
        <v>0</v>
      </c>
      <c r="F388" s="51">
        <v>0</v>
      </c>
      <c r="G388" s="51">
        <v>0</v>
      </c>
      <c r="H388" s="49">
        <f>SUM(I388:J388)</f>
        <v>0</v>
      </c>
      <c r="I388" s="51">
        <v>0</v>
      </c>
      <c r="J388" s="51">
        <v>0</v>
      </c>
      <c r="K388" s="49">
        <f>SUM(L388:M388)</f>
        <v>0</v>
      </c>
      <c r="L388" s="51">
        <v>0</v>
      </c>
      <c r="M388" s="51">
        <v>0</v>
      </c>
    </row>
    <row r="389" spans="1:16" ht="89.25" customHeight="1" x14ac:dyDescent="0.25">
      <c r="A389" s="7"/>
      <c r="B389" s="102" t="s">
        <v>600</v>
      </c>
      <c r="C389" s="31"/>
      <c r="D389" s="53" t="s">
        <v>601</v>
      </c>
      <c r="E389" s="79">
        <f t="shared" ref="E389:E392" si="372">SUM(F389:G389)</f>
        <v>2800</v>
      </c>
      <c r="F389" s="79">
        <v>2800</v>
      </c>
      <c r="G389" s="79">
        <v>0</v>
      </c>
      <c r="H389" s="79">
        <f t="shared" ref="H389:H392" si="373">SUM(I389:J389)</f>
        <v>1700</v>
      </c>
      <c r="I389" s="79">
        <v>1700</v>
      </c>
      <c r="J389" s="79">
        <v>0</v>
      </c>
      <c r="K389" s="79">
        <f t="shared" ref="K389:K392" si="374">SUM(L389:M389)</f>
        <v>0</v>
      </c>
      <c r="L389" s="79">
        <v>0</v>
      </c>
      <c r="M389" s="79">
        <v>0</v>
      </c>
      <c r="N389" s="79">
        <f t="shared" ref="N389:N392" si="375">SUM(O389:P389)</f>
        <v>0</v>
      </c>
      <c r="O389" s="79">
        <v>0</v>
      </c>
      <c r="P389" s="79">
        <v>0</v>
      </c>
    </row>
    <row r="390" spans="1:16" ht="18" x14ac:dyDescent="0.25">
      <c r="A390" s="108"/>
      <c r="B390" s="46"/>
      <c r="C390" s="47"/>
      <c r="D390" s="48" t="s">
        <v>151</v>
      </c>
      <c r="E390" s="49">
        <f t="shared" si="372"/>
        <v>0</v>
      </c>
      <c r="F390" s="49">
        <f t="shared" ref="F390:G390" si="376">SUM(F391:F392)</f>
        <v>0</v>
      </c>
      <c r="G390" s="49">
        <f t="shared" si="376"/>
        <v>0</v>
      </c>
      <c r="H390" s="49">
        <f t="shared" si="373"/>
        <v>0</v>
      </c>
      <c r="I390" s="49">
        <f t="shared" ref="I390:J390" si="377">SUM(I391:I392)</f>
        <v>0</v>
      </c>
      <c r="J390" s="49">
        <f t="shared" si="377"/>
        <v>0</v>
      </c>
      <c r="K390" s="49">
        <f t="shared" si="374"/>
        <v>0</v>
      </c>
      <c r="L390" s="49">
        <f t="shared" ref="L390:M390" si="378">SUM(L391:L392)</f>
        <v>0</v>
      </c>
      <c r="M390" s="49">
        <f t="shared" si="378"/>
        <v>0</v>
      </c>
      <c r="N390" s="49">
        <f t="shared" si="375"/>
        <v>0</v>
      </c>
      <c r="O390" s="49">
        <f t="shared" ref="O390:P390" si="379">SUM(O391:O392)</f>
        <v>0</v>
      </c>
      <c r="P390" s="49">
        <f t="shared" si="379"/>
        <v>0</v>
      </c>
    </row>
    <row r="391" spans="1:16" ht="18" x14ac:dyDescent="0.25">
      <c r="A391" s="108"/>
      <c r="B391" s="46"/>
      <c r="C391" s="47"/>
      <c r="D391" s="50" t="s">
        <v>335</v>
      </c>
      <c r="E391" s="49">
        <f t="shared" si="372"/>
        <v>0</v>
      </c>
      <c r="F391" s="51">
        <v>0</v>
      </c>
      <c r="G391" s="51">
        <v>0</v>
      </c>
      <c r="H391" s="49">
        <f t="shared" si="373"/>
        <v>0</v>
      </c>
      <c r="I391" s="51">
        <v>0</v>
      </c>
      <c r="J391" s="51">
        <v>0</v>
      </c>
      <c r="K391" s="49">
        <f t="shared" si="374"/>
        <v>0</v>
      </c>
      <c r="L391" s="51">
        <v>0</v>
      </c>
      <c r="M391" s="51">
        <v>0</v>
      </c>
      <c r="N391" s="49">
        <f t="shared" si="375"/>
        <v>0</v>
      </c>
      <c r="O391" s="51">
        <v>0</v>
      </c>
      <c r="P391" s="51">
        <v>0</v>
      </c>
    </row>
    <row r="392" spans="1:16" ht="18" x14ac:dyDescent="0.25">
      <c r="A392" s="108"/>
      <c r="B392" s="46"/>
      <c r="C392" s="47"/>
      <c r="D392" s="50" t="s">
        <v>155</v>
      </c>
      <c r="E392" s="49">
        <f t="shared" si="372"/>
        <v>0</v>
      </c>
      <c r="F392" s="51">
        <v>0</v>
      </c>
      <c r="G392" s="51">
        <v>0</v>
      </c>
      <c r="H392" s="49">
        <f t="shared" si="373"/>
        <v>0</v>
      </c>
      <c r="I392" s="51">
        <v>0</v>
      </c>
      <c r="J392" s="51">
        <v>0</v>
      </c>
      <c r="K392" s="49">
        <f t="shared" si="374"/>
        <v>0</v>
      </c>
      <c r="L392" s="51">
        <v>0</v>
      </c>
      <c r="M392" s="51">
        <v>0</v>
      </c>
      <c r="N392" s="49">
        <f t="shared" si="375"/>
        <v>0</v>
      </c>
      <c r="O392" s="51">
        <v>0</v>
      </c>
      <c r="P392" s="51"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P392"/>
  <sheetViews>
    <sheetView view="pageBreakPreview" topLeftCell="B1" zoomScale="80" zoomScaleNormal="73" zoomScaleSheetLayoutView="8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K276" sqref="K276"/>
    </sheetView>
  </sheetViews>
  <sheetFormatPr defaultColWidth="9.140625" defaultRowHeight="15" x14ac:dyDescent="0.25"/>
  <cols>
    <col min="1" max="1" width="4" style="108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bestFit="1" customWidth="1"/>
    <col min="6" max="6" width="17.42578125" style="1" bestFit="1" customWidth="1"/>
    <col min="7" max="7" width="17.42578125" style="2" bestFit="1" customWidth="1"/>
    <col min="8" max="8" width="15" style="6" bestFit="1" customWidth="1"/>
    <col min="9" max="9" width="19.28515625" style="1" customWidth="1"/>
    <col min="10" max="10" width="17.42578125" style="2" bestFit="1" customWidth="1"/>
    <col min="11" max="11" width="15" style="6" bestFit="1" customWidth="1"/>
    <col min="12" max="12" width="17.42578125" style="1" bestFit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117"/>
      <c r="L2" s="117"/>
      <c r="O2" s="117" t="s">
        <v>587</v>
      </c>
      <c r="P2" s="117"/>
    </row>
    <row r="3" spans="1:16" ht="41.25" customHeight="1" x14ac:dyDescent="0.25">
      <c r="B3" s="118" t="s">
        <v>579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x14ac:dyDescent="0.25">
      <c r="F4" s="3"/>
      <c r="I4" s="3"/>
      <c r="L4" s="3"/>
    </row>
    <row r="5" spans="1:16" ht="18" x14ac:dyDescent="0.25">
      <c r="F5" s="65"/>
      <c r="I5" s="65"/>
      <c r="J5" s="107"/>
      <c r="L5" s="65"/>
    </row>
    <row r="6" spans="1:16" ht="18" customHeight="1" x14ac:dyDescent="0.25">
      <c r="A6" s="119"/>
      <c r="B6" s="120" t="s">
        <v>0</v>
      </c>
      <c r="C6" s="120" t="s">
        <v>1</v>
      </c>
      <c r="D6" s="120" t="s">
        <v>2</v>
      </c>
      <c r="E6" s="123" t="s">
        <v>390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5"/>
    </row>
    <row r="7" spans="1:16" ht="18" x14ac:dyDescent="0.25">
      <c r="A7" s="119"/>
      <c r="B7" s="121"/>
      <c r="C7" s="121"/>
      <c r="D7" s="121"/>
      <c r="E7" s="126" t="s">
        <v>147</v>
      </c>
      <c r="F7" s="126"/>
      <c r="G7" s="126"/>
      <c r="H7" s="126" t="s">
        <v>154</v>
      </c>
      <c r="I7" s="126"/>
      <c r="J7" s="126"/>
      <c r="K7" s="126" t="s">
        <v>388</v>
      </c>
      <c r="L7" s="126"/>
      <c r="M7" s="126"/>
      <c r="N7" s="126" t="s">
        <v>578</v>
      </c>
      <c r="O7" s="126"/>
      <c r="P7" s="126"/>
    </row>
    <row r="8" spans="1:16" ht="60" x14ac:dyDescent="0.25">
      <c r="A8" s="119"/>
      <c r="B8" s="122"/>
      <c r="C8" s="122"/>
      <c r="D8" s="122"/>
      <c r="E8" s="14" t="s">
        <v>9</v>
      </c>
      <c r="F8" s="15" t="s">
        <v>10</v>
      </c>
      <c r="G8" s="15" t="s">
        <v>12</v>
      </c>
      <c r="H8" s="14" t="s">
        <v>9</v>
      </c>
      <c r="I8" s="15" t="s">
        <v>10</v>
      </c>
      <c r="J8" s="15" t="s">
        <v>12</v>
      </c>
      <c r="K8" s="14" t="s">
        <v>9</v>
      </c>
      <c r="L8" s="15" t="s">
        <v>10</v>
      </c>
      <c r="M8" s="15" t="s">
        <v>12</v>
      </c>
      <c r="N8" s="14" t="s">
        <v>9</v>
      </c>
      <c r="O8" s="15" t="s">
        <v>10</v>
      </c>
      <c r="P8" s="15" t="s">
        <v>12</v>
      </c>
    </row>
    <row r="9" spans="1:16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'დანართი N3.ა2 ჭერს ზევით'!E9-'დანართი N3.2 (ახალი ჭერის ფარგ)'!E9</f>
        <v>130340</v>
      </c>
      <c r="F9" s="19">
        <f>'დანართი N3.ა2 ჭერს ზევით'!F9-'დანართი N3.2 (ახალი ჭერის ფარგ)'!F9</f>
        <v>129960</v>
      </c>
      <c r="G9" s="19">
        <f>'დანართი N3.ა2 ჭერს ზევით'!G9-'დანართი N3.2 (ახალი ჭერის ფარგ)'!G9</f>
        <v>380</v>
      </c>
      <c r="H9" s="19">
        <f>'დანართი N3.ა2 ჭერს ზევით'!H9-'დანართი N3.2 (ახალი ჭერის ფარგ)'!H9</f>
        <v>123981</v>
      </c>
      <c r="I9" s="19">
        <f>'დანართი N3.ა2 ჭერს ზევით'!I9-'დანართი N3.2 (ახალი ჭერის ფარგ)'!I9</f>
        <v>123601</v>
      </c>
      <c r="J9" s="19">
        <f>'დანართი N3.ა2 ჭერს ზევით'!J9-'დანართი N3.2 (ახალი ჭერის ფარგ)'!J9</f>
        <v>380</v>
      </c>
      <c r="K9" s="19">
        <f>'დანართი N3.ა2 ჭერს ზევით'!K9-'დანართი N3.2 (ახალი ჭერის ფარგ)'!K9</f>
        <v>113415</v>
      </c>
      <c r="L9" s="19">
        <f>'დანართი N3.ა2 ჭერს ზევით'!L9-'დანართი N3.2 (ახალი ჭერის ფარგ)'!L9</f>
        <v>113010</v>
      </c>
      <c r="M9" s="19">
        <f>'დანართი N3.ა2 ჭერს ზევით'!M9-'დანართი N3.2 (ახალი ჭერის ფარგ)'!M9</f>
        <v>405</v>
      </c>
      <c r="N9" s="19">
        <f>'დანართი N3.ა2 ჭერს ზევით'!N9-'დანართი N3.2 (ახალი ჭერის ფარგ)'!N9</f>
        <v>106909</v>
      </c>
      <c r="O9" s="19">
        <f>'დანართი N3.ა2 ჭერს ზევით'!O9-'დანართი N3.2 (ახალი ჭერის ფარგ)'!O9</f>
        <v>106564</v>
      </c>
      <c r="P9" s="19">
        <f>'დანართი N3.ა2 ჭერს ზევით'!P9-'დანართი N3.2 (ახალი ჭერის ფარგ)'!P9</f>
        <v>345</v>
      </c>
    </row>
    <row r="10" spans="1:16" s="4" customFormat="1" ht="21" x14ac:dyDescent="0.25">
      <c r="A10" s="12"/>
      <c r="B10" s="20"/>
      <c r="C10" s="21"/>
      <c r="D10" s="22" t="s">
        <v>151</v>
      </c>
      <c r="E10" s="23">
        <f>'დანართი N3.ა2 ჭერს ზევით'!E10-'დანართი N3.2 (ახალი ჭერის ფარგ)'!E10</f>
        <v>98</v>
      </c>
      <c r="F10" s="24">
        <f>'დანართი N3.ა2 ჭერს ზევით'!F10-'დანართი N3.2 (ახალი ჭერის ფარგ)'!F10</f>
        <v>98</v>
      </c>
      <c r="G10" s="24">
        <f>'დანართი N3.ა2 ჭერს ზევით'!G10-'დანართი N3.2 (ახალი ჭერის ფარგ)'!G10</f>
        <v>0</v>
      </c>
      <c r="H10" s="23">
        <f>'დანართი N3.ა2 ჭერს ზევით'!H10-'დანართი N3.2 (ახალი ჭერის ფარგ)'!H10</f>
        <v>148</v>
      </c>
      <c r="I10" s="24">
        <f>'დანართი N3.ა2 ჭერს ზევით'!I10-'დანართი N3.2 (ახალი ჭერის ფარგ)'!I10</f>
        <v>148</v>
      </c>
      <c r="J10" s="24">
        <f>'დანართი N3.ა2 ჭერს ზევით'!J10-'დანართი N3.2 (ახალი ჭერის ფარგ)'!J10</f>
        <v>0</v>
      </c>
      <c r="K10" s="23">
        <f>'დანართი N3.ა2 ჭერს ზევით'!K10-'დანართი N3.2 (ახალი ჭერის ფარგ)'!K10</f>
        <v>148</v>
      </c>
      <c r="L10" s="24">
        <f>'დანართი N3.ა2 ჭერს ზევით'!L10-'დანართი N3.2 (ახალი ჭერის ფარგ)'!L10</f>
        <v>148</v>
      </c>
      <c r="M10" s="24">
        <f>'დანართი N3.ა2 ჭერს ზევით'!M10-'დანართი N3.2 (ახალი ჭერის ფარგ)'!M10</f>
        <v>0</v>
      </c>
      <c r="N10" s="23">
        <f>'დანართი N3.ა2 ჭერს ზევით'!N10-'დანართი N3.2 (ახალი ჭერის ფარგ)'!N10</f>
        <v>148</v>
      </c>
      <c r="O10" s="24">
        <f>'დანართი N3.ა2 ჭერს ზევით'!O10-'დანართი N3.2 (ახალი ჭერის ფარგ)'!O10</f>
        <v>148</v>
      </c>
      <c r="P10" s="24">
        <f>'დანართი N3.ა2 ჭერს ზევით'!P10-'დანართი N3.2 (ახალი ჭერის ფარგ)'!P10</f>
        <v>0</v>
      </c>
    </row>
    <row r="11" spans="1:16" s="4" customFormat="1" ht="21" x14ac:dyDescent="0.25">
      <c r="A11" s="12"/>
      <c r="B11" s="20"/>
      <c r="C11" s="21"/>
      <c r="D11" s="22" t="s">
        <v>152</v>
      </c>
      <c r="E11" s="23">
        <f>'დანართი N3.ა2 ჭერს ზევით'!E11-'დანართი N3.2 (ახალი ჭერის ფარგ)'!E11</f>
        <v>0</v>
      </c>
      <c r="F11" s="24">
        <f>'დანართი N3.ა2 ჭერს ზევით'!F11-'დანართი N3.2 (ახალი ჭერის ფარგ)'!F11</f>
        <v>0</v>
      </c>
      <c r="G11" s="24">
        <f>'დანართი N3.ა2 ჭერს ზევით'!G11-'დანართი N3.2 (ახალი ჭერის ფარგ)'!G11</f>
        <v>0</v>
      </c>
      <c r="H11" s="23">
        <f>'დანართი N3.ა2 ჭერს ზევით'!H11-'დანართი N3.2 (ახალი ჭერის ფარგ)'!H11</f>
        <v>0</v>
      </c>
      <c r="I11" s="24">
        <f>'დანართი N3.ა2 ჭერს ზევით'!I11-'დანართი N3.2 (ახალი ჭერის ფარგ)'!I11</f>
        <v>0</v>
      </c>
      <c r="J11" s="24">
        <f>'დანართი N3.ა2 ჭერს ზევით'!J11-'დანართი N3.2 (ახალი ჭერის ფარგ)'!J11</f>
        <v>0</v>
      </c>
      <c r="K11" s="23">
        <f>'დანართი N3.ა2 ჭერს ზევით'!K11-'დანართი N3.2 (ახალი ჭერის ფარგ)'!K11</f>
        <v>0</v>
      </c>
      <c r="L11" s="24">
        <f>'დანართი N3.ა2 ჭერს ზევით'!L11-'დანართი N3.2 (ახალი ჭერის ფარგ)'!L11</f>
        <v>0</v>
      </c>
      <c r="M11" s="24">
        <f>'დანართი N3.ა2 ჭერს ზევით'!M11-'დანართი N3.2 (ახალი ჭერის ფარგ)'!M11</f>
        <v>0</v>
      </c>
      <c r="N11" s="23">
        <f>'დანართი N3.ა2 ჭერს ზევით'!N11-'დანართი N3.2 (ახალი ჭერის ფარგ)'!N11</f>
        <v>0</v>
      </c>
      <c r="O11" s="24">
        <f>'დანართი N3.ა2 ჭერს ზევით'!O11-'დანართი N3.2 (ახალი ჭერის ფარგ)'!O11</f>
        <v>0</v>
      </c>
      <c r="P11" s="24">
        <f>'დანართი N3.ა2 ჭერს ზევით'!P11-'დანართი N3.2 (ახალი ჭერის ფარგ)'!P11</f>
        <v>0</v>
      </c>
    </row>
    <row r="12" spans="1:16" s="4" customFormat="1" ht="21" x14ac:dyDescent="0.25">
      <c r="A12" s="12"/>
      <c r="B12" s="20"/>
      <c r="C12" s="21"/>
      <c r="D12" s="22" t="s">
        <v>153</v>
      </c>
      <c r="E12" s="23">
        <f>'დანართი N3.ა2 ჭერს ზევით'!E12-'დანართი N3.2 (ახალი ჭერის ფარგ)'!E12</f>
        <v>98</v>
      </c>
      <c r="F12" s="24">
        <f>'დანართი N3.ა2 ჭერს ზევით'!F12-'დანართი N3.2 (ახალი ჭერის ფარგ)'!F12</f>
        <v>98</v>
      </c>
      <c r="G12" s="24">
        <f>'დანართი N3.ა2 ჭერს ზევით'!G12-'დანართი N3.2 (ახალი ჭერის ფარგ)'!G12</f>
        <v>0</v>
      </c>
      <c r="H12" s="23">
        <f>'დანართი N3.ა2 ჭერს ზევით'!H12-'დანართი N3.2 (ახალი ჭერის ფარგ)'!H12</f>
        <v>148</v>
      </c>
      <c r="I12" s="24">
        <f>'დანართი N3.ა2 ჭერს ზევით'!I12-'დანართი N3.2 (ახალი ჭერის ფარგ)'!I12</f>
        <v>148</v>
      </c>
      <c r="J12" s="24">
        <f>'დანართი N3.ა2 ჭერს ზევით'!J12-'დანართი N3.2 (ახალი ჭერის ფარგ)'!J12</f>
        <v>0</v>
      </c>
      <c r="K12" s="23">
        <f>'დანართი N3.ა2 ჭერს ზევით'!K12-'დანართი N3.2 (ახალი ჭერის ფარგ)'!K12</f>
        <v>148</v>
      </c>
      <c r="L12" s="24">
        <f>'დანართი N3.ა2 ჭერს ზევით'!L12-'დანართი N3.2 (ახალი ჭერის ფარგ)'!L12</f>
        <v>148</v>
      </c>
      <c r="M12" s="24">
        <f>'დანართი N3.ა2 ჭერს ზევით'!M12-'დანართი N3.2 (ახალი ჭერის ფარგ)'!M12</f>
        <v>0</v>
      </c>
      <c r="N12" s="23">
        <f>'დანართი N3.ა2 ჭერს ზევით'!N12-'დანართი N3.2 (ახალი ჭერის ფარგ)'!N12</f>
        <v>148</v>
      </c>
      <c r="O12" s="24">
        <f>'დანართი N3.ა2 ჭერს ზევით'!O12-'დანართი N3.2 (ახალი ჭერის ფარგ)'!O12</f>
        <v>148</v>
      </c>
      <c r="P12" s="24">
        <f>'დანართი N3.ა2 ჭერს ზევით'!P12-'დანართი N3.2 (ახალი ჭერის ფარგ)'!P12</f>
        <v>0</v>
      </c>
    </row>
    <row r="13" spans="1:16" s="5" customFormat="1" ht="81" x14ac:dyDescent="0.25">
      <c r="A13" s="13"/>
      <c r="B13" s="16" t="s">
        <v>465</v>
      </c>
      <c r="C13" s="17"/>
      <c r="D13" s="18" t="s">
        <v>463</v>
      </c>
      <c r="E13" s="19">
        <f>'დანართი N3.ა2 ჭერს ზევით'!E13-'დანართი N3.2 (ახალი ჭერის ფარგ)'!E13</f>
        <v>10602</v>
      </c>
      <c r="F13" s="19">
        <f>'დანართი N3.ა2 ჭერს ზევით'!F13-'დანართი N3.2 (ახალი ჭერის ფარგ)'!F13</f>
        <v>10222</v>
      </c>
      <c r="G13" s="19">
        <f>'დანართი N3.ა2 ჭერს ზევით'!G13-'დანართი N3.2 (ახალი ჭერის ფარგ)'!G13</f>
        <v>380</v>
      </c>
      <c r="H13" s="19">
        <f>'დანართი N3.ა2 ჭერს ზევით'!H13-'დანართი N3.2 (ახალი ჭერის ფარგ)'!H13</f>
        <v>12202</v>
      </c>
      <c r="I13" s="19">
        <f>'დანართი N3.ა2 ჭერს ზევით'!I13-'დანართი N3.2 (ახალი ჭერის ფარგ)'!I13</f>
        <v>11822</v>
      </c>
      <c r="J13" s="19">
        <f>'დანართი N3.ა2 ჭერს ზევით'!J13-'დანართი N3.2 (ახალი ჭერის ფარგ)'!J13</f>
        <v>380</v>
      </c>
      <c r="K13" s="19">
        <f>'დანართი N3.ა2 ჭერს ზევით'!K13-'დანართი N3.2 (ახალი ჭერის ფარგ)'!K13</f>
        <v>12727</v>
      </c>
      <c r="L13" s="19">
        <f>'დანართი N3.ა2 ჭერს ზევით'!L13-'დანართი N3.2 (ახალი ჭერის ფარგ)'!L13</f>
        <v>12322</v>
      </c>
      <c r="M13" s="19">
        <f>'დანართი N3.ა2 ჭერს ზევით'!M13-'დანართი N3.2 (ახალი ჭერის ფარგ)'!M13</f>
        <v>405</v>
      </c>
      <c r="N13" s="19">
        <f>'დანართი N3.ა2 ჭერს ზევით'!N13-'დანართი N3.2 (ახალი ჭერის ფარგ)'!N13</f>
        <v>13410</v>
      </c>
      <c r="O13" s="19">
        <f>'დანართი N3.ა2 ჭერს ზევით'!O13-'დანართი N3.2 (ახალი ჭერის ფარგ)'!O13</f>
        <v>13065</v>
      </c>
      <c r="P13" s="19">
        <f>'დანართი N3.ა2 ჭერს ზევით'!P13-'დანართი N3.2 (ახალი ჭერის ფარგ)'!P13</f>
        <v>345</v>
      </c>
    </row>
    <row r="14" spans="1:16" s="5" customFormat="1" ht="20.25" x14ac:dyDescent="0.25">
      <c r="A14" s="13"/>
      <c r="B14" s="25"/>
      <c r="C14" s="26"/>
      <c r="D14" s="22" t="s">
        <v>151</v>
      </c>
      <c r="E14" s="27">
        <f>'დანართი N3.ა2 ჭერს ზევით'!E14-'დანართი N3.2 (ახალი ჭერის ფარგ)'!E14</f>
        <v>0</v>
      </c>
      <c r="F14" s="27">
        <f>'დანართი N3.ა2 ჭერს ზევით'!F14-'დანართი N3.2 (ახალი ჭერის ფარგ)'!F14</f>
        <v>0</v>
      </c>
      <c r="G14" s="27">
        <f>'დანართი N3.ა2 ჭერს ზევით'!G14-'დანართი N3.2 (ახალი ჭერის ფარგ)'!G14</f>
        <v>0</v>
      </c>
      <c r="H14" s="27">
        <f>'დანართი N3.ა2 ჭერს ზევით'!H14-'დანართი N3.2 (ახალი ჭერის ფარგ)'!H14</f>
        <v>0</v>
      </c>
      <c r="I14" s="27">
        <f>'დანართი N3.ა2 ჭერს ზევით'!I14-'დანართი N3.2 (ახალი ჭერის ფარგ)'!I14</f>
        <v>0</v>
      </c>
      <c r="J14" s="27">
        <f>'დანართი N3.ა2 ჭერს ზევით'!J14-'დანართი N3.2 (ახალი ჭერის ფარგ)'!J14</f>
        <v>0</v>
      </c>
      <c r="K14" s="27">
        <f>'დანართი N3.ა2 ჭერს ზევით'!K14-'დანართი N3.2 (ახალი ჭერის ფარგ)'!K14</f>
        <v>0</v>
      </c>
      <c r="L14" s="27">
        <f>'დანართი N3.ა2 ჭერს ზევით'!L14-'დანართი N3.2 (ახალი ჭერის ფარგ)'!L14</f>
        <v>0</v>
      </c>
      <c r="M14" s="27">
        <f>'დანართი N3.ა2 ჭერს ზევით'!M14-'დანართი N3.2 (ახალი ჭერის ფარგ)'!M14</f>
        <v>0</v>
      </c>
      <c r="N14" s="27">
        <f>'დანართი N3.ა2 ჭერს ზევით'!N14-'დანართი N3.2 (ახალი ჭერის ფარგ)'!N14</f>
        <v>0</v>
      </c>
      <c r="O14" s="27">
        <f>'დანართი N3.ა2 ჭერს ზევით'!O14-'დანართი N3.2 (ახალი ჭერის ფარგ)'!O14</f>
        <v>0</v>
      </c>
      <c r="P14" s="27">
        <f>'დანართი N3.ა2 ჭერს ზევით'!P14-'დანართი N3.2 (ახალი ჭერის ფარგ)'!P14</f>
        <v>0</v>
      </c>
    </row>
    <row r="15" spans="1:16" s="5" customFormat="1" ht="20.25" x14ac:dyDescent="0.25">
      <c r="A15" s="13"/>
      <c r="B15" s="25"/>
      <c r="C15" s="26"/>
      <c r="D15" s="28" t="s">
        <v>152</v>
      </c>
      <c r="E15" s="27">
        <f>'დანართი N3.ა2 ჭერს ზევით'!E15-'დანართი N3.2 (ახალი ჭერის ფარგ)'!E15</f>
        <v>0</v>
      </c>
      <c r="F15" s="29">
        <f>'დანართი N3.ა2 ჭერს ზევით'!F15-'დანართი N3.2 (ახალი ჭერის ფარგ)'!F15</f>
        <v>0</v>
      </c>
      <c r="G15" s="29">
        <f>'დანართი N3.ა2 ჭერს ზევით'!G15-'დანართი N3.2 (ახალი ჭერის ფარგ)'!G15</f>
        <v>0</v>
      </c>
      <c r="H15" s="27">
        <f>'დანართი N3.ა2 ჭერს ზევით'!H15-'დანართი N3.2 (ახალი ჭერის ფარგ)'!H15</f>
        <v>0</v>
      </c>
      <c r="I15" s="29">
        <f>'დანართი N3.ა2 ჭერს ზევით'!I15-'დანართი N3.2 (ახალი ჭერის ფარგ)'!I15</f>
        <v>0</v>
      </c>
      <c r="J15" s="29">
        <f>'დანართი N3.ა2 ჭერს ზევით'!J15-'დანართი N3.2 (ახალი ჭერის ფარგ)'!J15</f>
        <v>0</v>
      </c>
      <c r="K15" s="27">
        <f>'დანართი N3.ა2 ჭერს ზევით'!K15-'დანართი N3.2 (ახალი ჭერის ფარგ)'!K15</f>
        <v>0</v>
      </c>
      <c r="L15" s="29">
        <f>'დანართი N3.ა2 ჭერს ზევით'!L15-'დანართი N3.2 (ახალი ჭერის ფარგ)'!L15</f>
        <v>0</v>
      </c>
      <c r="M15" s="29">
        <f>'დანართი N3.ა2 ჭერს ზევით'!M15-'დანართი N3.2 (ახალი ჭერის ფარგ)'!M15</f>
        <v>0</v>
      </c>
      <c r="N15" s="27">
        <f>'დანართი N3.ა2 ჭერს ზევით'!N15-'დანართი N3.2 (ახალი ჭერის ფარგ)'!N15</f>
        <v>0</v>
      </c>
      <c r="O15" s="29">
        <f>'დანართი N3.ა2 ჭერს ზევით'!O15-'დანართი N3.2 (ახალი ჭერის ფარგ)'!O15</f>
        <v>0</v>
      </c>
      <c r="P15" s="29">
        <f>'დანართი N3.ა2 ჭერს ზევით'!P15-'დანართი N3.2 (ახალი ჭერის ფარგ)'!P15</f>
        <v>0</v>
      </c>
    </row>
    <row r="16" spans="1:16" s="5" customFormat="1" ht="20.25" x14ac:dyDescent="0.25">
      <c r="A16" s="13"/>
      <c r="B16" s="25"/>
      <c r="C16" s="26"/>
      <c r="D16" s="28" t="s">
        <v>153</v>
      </c>
      <c r="E16" s="27">
        <f>'დანართი N3.ა2 ჭერს ზევით'!E16-'დანართი N3.2 (ახალი ჭერის ფარგ)'!E16</f>
        <v>0</v>
      </c>
      <c r="F16" s="29">
        <f>'დანართი N3.ა2 ჭერს ზევით'!F16-'დანართი N3.2 (ახალი ჭერის ფარგ)'!F16</f>
        <v>0</v>
      </c>
      <c r="G16" s="29">
        <f>'დანართი N3.ა2 ჭერს ზევით'!G16-'დანართი N3.2 (ახალი ჭერის ფარგ)'!G16</f>
        <v>0</v>
      </c>
      <c r="H16" s="27">
        <f>'დანართი N3.ა2 ჭერს ზევით'!H16-'დანართი N3.2 (ახალი ჭერის ფარგ)'!H16</f>
        <v>0</v>
      </c>
      <c r="I16" s="29">
        <f>'დანართი N3.ა2 ჭერს ზევით'!I16-'დანართი N3.2 (ახალი ჭერის ფარგ)'!I16</f>
        <v>0</v>
      </c>
      <c r="J16" s="29">
        <f>'დანართი N3.ა2 ჭერს ზევით'!J16-'დანართი N3.2 (ახალი ჭერის ფარგ)'!J16</f>
        <v>0</v>
      </c>
      <c r="K16" s="27">
        <f>'დანართი N3.ა2 ჭერს ზევით'!K16-'დანართი N3.2 (ახალი ჭერის ფარგ)'!K16</f>
        <v>0</v>
      </c>
      <c r="L16" s="29">
        <f>'დანართი N3.ა2 ჭერს ზევით'!L16-'დანართი N3.2 (ახალი ჭერის ფარგ)'!L16</f>
        <v>0</v>
      </c>
      <c r="M16" s="29">
        <f>'დანართი N3.ა2 ჭერს ზევით'!M16-'დანართი N3.2 (ახალი ჭერის ფარგ)'!M16</f>
        <v>0</v>
      </c>
      <c r="N16" s="27">
        <f>'დანართი N3.ა2 ჭერს ზევით'!N16-'დანართი N3.2 (ახალი ჭერის ფარგ)'!N16</f>
        <v>0</v>
      </c>
      <c r="O16" s="29">
        <f>'დანართი N3.ა2 ჭერს ზევით'!O16-'დანართი N3.2 (ახალი ჭერის ფარგ)'!O16</f>
        <v>0</v>
      </c>
      <c r="P16" s="29">
        <f>'დანართი N3.ა2 ჭერს ზევით'!P16-'დანართი N3.2 (ახალი ჭერის ფარგ)'!P16</f>
        <v>0</v>
      </c>
    </row>
    <row r="17" spans="1:16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>'დანართი N3.ა2 ჭერს ზევით'!E17-'დანართი N3.2 (ახალი ჭერის ფარგ)'!E17</f>
        <v>0</v>
      </c>
      <c r="F17" s="33">
        <f>'დანართი N3.ა2 ჭერს ზევით'!F17-'დანართი N3.2 (ახალი ჭერის ფარგ)'!F17</f>
        <v>0</v>
      </c>
      <c r="G17" s="33">
        <f>'დანართი N3.ა2 ჭერს ზევით'!G17-'დანართი N3.2 (ახალი ჭერის ფარგ)'!G17</f>
        <v>0</v>
      </c>
      <c r="H17" s="32">
        <f>'დანართი N3.ა2 ჭერს ზევით'!H17-'დანართი N3.2 (ახალი ჭერის ფარგ)'!H17</f>
        <v>0</v>
      </c>
      <c r="I17" s="33">
        <f>'დანართი N3.ა2 ჭერს ზევით'!I17-'დანართი N3.2 (ახალი ჭერის ფარგ)'!I17</f>
        <v>0</v>
      </c>
      <c r="J17" s="33">
        <f>'დანართი N3.ა2 ჭერს ზევით'!J17-'დანართი N3.2 (ახალი ჭერის ფარგ)'!J17</f>
        <v>0</v>
      </c>
      <c r="K17" s="32">
        <f>'დანართი N3.ა2 ჭერს ზევით'!K17-'დანართი N3.2 (ახალი ჭერის ფარგ)'!K17</f>
        <v>0</v>
      </c>
      <c r="L17" s="33">
        <f>'დანართი N3.ა2 ჭერს ზევით'!L17-'დანართი N3.2 (ახალი ჭერის ფარგ)'!L17</f>
        <v>0</v>
      </c>
      <c r="M17" s="33">
        <f>'დანართი N3.ა2 ჭერს ზევით'!M17-'დანართი N3.2 (ახალი ჭერის ფარგ)'!M17</f>
        <v>0</v>
      </c>
      <c r="N17" s="32">
        <f>'დანართი N3.ა2 ჭერს ზევით'!N17-'დანართი N3.2 (ახალი ჭერის ფარგ)'!N17</f>
        <v>0</v>
      </c>
      <c r="O17" s="33">
        <f>'დანართი N3.ა2 ჭერს ზევით'!O17-'დანართი N3.2 (ახალი ჭერის ფარგ)'!O17</f>
        <v>0</v>
      </c>
      <c r="P17" s="33">
        <f>'დანართი N3.ა2 ჭერს ზევით'!P17-'დანართი N3.2 (ახალი ჭერის ფარგ)'!P17</f>
        <v>0</v>
      </c>
    </row>
    <row r="18" spans="1:16" s="6" customFormat="1" ht="15.75" x14ac:dyDescent="0.25">
      <c r="A18" s="8"/>
      <c r="B18" s="34"/>
      <c r="C18" s="34"/>
      <c r="D18" s="35" t="s">
        <v>151</v>
      </c>
      <c r="E18" s="36">
        <f>'დანართი N3.ა2 ჭერს ზევით'!E18-'დანართი N3.2 (ახალი ჭერის ფარგ)'!E18</f>
        <v>0</v>
      </c>
      <c r="F18" s="36">
        <f>'დანართი N3.ა2 ჭერს ზევით'!F18-'დანართი N3.2 (ახალი ჭერის ფარგ)'!F18</f>
        <v>0</v>
      </c>
      <c r="G18" s="36">
        <f>'დანართი N3.ა2 ჭერს ზევით'!G18-'დანართი N3.2 (ახალი ჭერის ფარგ)'!G18</f>
        <v>0</v>
      </c>
      <c r="H18" s="36">
        <f>'დანართი N3.ა2 ჭერს ზევით'!H18-'დანართი N3.2 (ახალი ჭერის ფარგ)'!H18</f>
        <v>0</v>
      </c>
      <c r="I18" s="36">
        <f>'დანართი N3.ა2 ჭერს ზევით'!I18-'დანართი N3.2 (ახალი ჭერის ფარგ)'!I18</f>
        <v>0</v>
      </c>
      <c r="J18" s="36">
        <f>'დანართი N3.ა2 ჭერს ზევით'!J18-'დანართი N3.2 (ახალი ჭერის ფარგ)'!J18</f>
        <v>0</v>
      </c>
      <c r="K18" s="36">
        <f>'დანართი N3.ა2 ჭერს ზევით'!K18-'დანართი N3.2 (ახალი ჭერის ფარგ)'!K18</f>
        <v>0</v>
      </c>
      <c r="L18" s="36">
        <f>'დანართი N3.ა2 ჭერს ზევით'!L18-'დანართი N3.2 (ახალი ჭერის ფარგ)'!L18</f>
        <v>0</v>
      </c>
      <c r="M18" s="36">
        <f>'დანართი N3.ა2 ჭერს ზევით'!M18-'დანართი N3.2 (ახალი ჭერის ფარგ)'!M18</f>
        <v>0</v>
      </c>
      <c r="N18" s="36">
        <f>'დანართი N3.ა2 ჭერს ზევით'!N18-'დანართი N3.2 (ახალი ჭერის ფარგ)'!N18</f>
        <v>0</v>
      </c>
      <c r="O18" s="36">
        <f>'დანართი N3.ა2 ჭერს ზევით'!O18-'დანართი N3.2 (ახალი ჭერის ფარგ)'!O18</f>
        <v>0</v>
      </c>
      <c r="P18" s="36">
        <f>'დანართი N3.ა2 ჭერს ზევით'!P18-'დანართი N3.2 (ახალი ჭერის ფარგ)'!P18</f>
        <v>0</v>
      </c>
    </row>
    <row r="19" spans="1:16" s="6" customFormat="1" ht="15.75" x14ac:dyDescent="0.25">
      <c r="A19" s="8"/>
      <c r="B19" s="34"/>
      <c r="C19" s="34"/>
      <c r="D19" s="35" t="s">
        <v>152</v>
      </c>
      <c r="E19" s="36">
        <f>'დანართი N3.ა2 ჭერს ზევით'!E19-'დანართი N3.2 (ახალი ჭერის ფარგ)'!E19</f>
        <v>0</v>
      </c>
      <c r="F19" s="37">
        <f>'დანართი N3.ა2 ჭერს ზევით'!F19-'დანართი N3.2 (ახალი ჭერის ფარგ)'!F19</f>
        <v>0</v>
      </c>
      <c r="G19" s="37">
        <f>'დანართი N3.ა2 ჭერს ზევით'!G19-'დანართი N3.2 (ახალი ჭერის ფარგ)'!G19</f>
        <v>0</v>
      </c>
      <c r="H19" s="36">
        <f>'დანართი N3.ა2 ჭერს ზევით'!H19-'დანართი N3.2 (ახალი ჭერის ფარგ)'!H19</f>
        <v>0</v>
      </c>
      <c r="I19" s="37">
        <f>'დანართი N3.ა2 ჭერს ზევით'!I19-'დანართი N3.2 (ახალი ჭერის ფარგ)'!I19</f>
        <v>0</v>
      </c>
      <c r="J19" s="37">
        <f>'დანართი N3.ა2 ჭერს ზევით'!J19-'დანართი N3.2 (ახალი ჭერის ფარგ)'!J19</f>
        <v>0</v>
      </c>
      <c r="K19" s="36">
        <f>'დანართი N3.ა2 ჭერს ზევით'!K19-'დანართი N3.2 (ახალი ჭერის ფარგ)'!K19</f>
        <v>0</v>
      </c>
      <c r="L19" s="37">
        <f>'დანართი N3.ა2 ჭერს ზევით'!L19-'დანართი N3.2 (ახალი ჭერის ფარგ)'!L19</f>
        <v>0</v>
      </c>
      <c r="M19" s="37">
        <f>'დანართი N3.ა2 ჭერს ზევით'!M19-'დანართი N3.2 (ახალი ჭერის ფარგ)'!M19</f>
        <v>0</v>
      </c>
      <c r="N19" s="36">
        <f>'დანართი N3.ა2 ჭერს ზევით'!N19-'დანართი N3.2 (ახალი ჭერის ფარგ)'!N19</f>
        <v>0</v>
      </c>
      <c r="O19" s="37">
        <f>'დანართი N3.ა2 ჭერს ზევით'!O19-'დანართი N3.2 (ახალი ჭერის ფარგ)'!O19</f>
        <v>0</v>
      </c>
      <c r="P19" s="37">
        <f>'დანართი N3.ა2 ჭერს ზევით'!P19-'დანართი N3.2 (ახალი ჭერის ფარგ)'!P19</f>
        <v>0</v>
      </c>
    </row>
    <row r="20" spans="1:16" s="6" customFormat="1" ht="15.75" x14ac:dyDescent="0.25">
      <c r="A20" s="8"/>
      <c r="B20" s="34"/>
      <c r="C20" s="34"/>
      <c r="D20" s="35" t="s">
        <v>153</v>
      </c>
      <c r="E20" s="36">
        <f>'დანართი N3.ა2 ჭერს ზევით'!E20-'დანართი N3.2 (ახალი ჭერის ფარგ)'!E20</f>
        <v>0</v>
      </c>
      <c r="F20" s="37">
        <f>'დანართი N3.ა2 ჭერს ზევით'!F20-'დანართი N3.2 (ახალი ჭერის ფარგ)'!F20</f>
        <v>0</v>
      </c>
      <c r="G20" s="37">
        <f>'დანართი N3.ა2 ჭერს ზევით'!G20-'დანართი N3.2 (ახალი ჭერის ფარგ)'!G20</f>
        <v>0</v>
      </c>
      <c r="H20" s="36">
        <f>'დანართი N3.ა2 ჭერს ზევით'!H20-'დანართი N3.2 (ახალი ჭერის ფარგ)'!H20</f>
        <v>0</v>
      </c>
      <c r="I20" s="37">
        <f>'დანართი N3.ა2 ჭერს ზევით'!I20-'დანართი N3.2 (ახალი ჭერის ფარგ)'!I20</f>
        <v>0</v>
      </c>
      <c r="J20" s="37">
        <f>'დანართი N3.ა2 ჭერს ზევით'!J20-'დანართი N3.2 (ახალი ჭერის ფარგ)'!J20</f>
        <v>0</v>
      </c>
      <c r="K20" s="36">
        <f>'დანართი N3.ა2 ჭერს ზევით'!K20-'დანართი N3.2 (ახალი ჭერის ფარგ)'!K20</f>
        <v>0</v>
      </c>
      <c r="L20" s="37">
        <f>'დანართი N3.ა2 ჭერს ზევით'!L20-'დანართი N3.2 (ახალი ჭერის ფარგ)'!L20</f>
        <v>0</v>
      </c>
      <c r="M20" s="37">
        <f>'დანართი N3.ა2 ჭერს ზევით'!M20-'დანართი N3.2 (ახალი ჭერის ფარგ)'!M20</f>
        <v>0</v>
      </c>
      <c r="N20" s="36">
        <f>'დანართი N3.ა2 ჭერს ზევით'!N20-'დანართი N3.2 (ახალი ჭერის ფარგ)'!N20</f>
        <v>0</v>
      </c>
      <c r="O20" s="37">
        <f>'დანართი N3.ა2 ჭერს ზევით'!O20-'დანართი N3.2 (ახალი ჭერის ფარგ)'!O20</f>
        <v>0</v>
      </c>
      <c r="P20" s="37">
        <f>'დანართი N3.ა2 ჭერს ზევით'!P20-'დანართი N3.2 (ახალი ჭერის ფარგ)'!P20</f>
        <v>0</v>
      </c>
    </row>
    <row r="21" spans="1:16" ht="30" x14ac:dyDescent="0.25">
      <c r="A21" s="7"/>
      <c r="B21" s="38"/>
      <c r="C21" s="34" t="s">
        <v>4</v>
      </c>
      <c r="D21" s="39" t="s">
        <v>13</v>
      </c>
      <c r="E21" s="40">
        <f>'დანართი N3.ა2 ჭერს ზევით'!E21-'დანართი N3.2 (ახალი ჭერის ფარგ)'!E21</f>
        <v>0</v>
      </c>
      <c r="F21" s="37">
        <f>'დანართი N3.ა2 ჭერს ზევით'!F21-'დანართი N3.2 (ახალი ჭერის ფარგ)'!F21</f>
        <v>0</v>
      </c>
      <c r="G21" s="37">
        <f>'დანართი N3.ა2 ჭერს ზევით'!G21-'დანართი N3.2 (ახალი ჭერის ფარგ)'!G21</f>
        <v>0</v>
      </c>
      <c r="H21" s="40">
        <f>'დანართი N3.ა2 ჭერს ზევით'!H21-'დანართი N3.2 (ახალი ჭერის ფარგ)'!H21</f>
        <v>0</v>
      </c>
      <c r="I21" s="37">
        <f>'დანართი N3.ა2 ჭერს ზევით'!I21-'დანართი N3.2 (ახალი ჭერის ფარგ)'!I21</f>
        <v>0</v>
      </c>
      <c r="J21" s="37">
        <f>'დანართი N3.ა2 ჭერს ზევით'!J21-'დანართი N3.2 (ახალი ჭერის ფარგ)'!J21</f>
        <v>0</v>
      </c>
      <c r="K21" s="40">
        <f>'დანართი N3.ა2 ჭერს ზევით'!K21-'დანართი N3.2 (ახალი ჭერის ფარგ)'!K21</f>
        <v>0</v>
      </c>
      <c r="L21" s="37">
        <f>'დანართი N3.ა2 ჭერს ზევით'!L21-'დანართი N3.2 (ახალი ჭერის ფარგ)'!L21</f>
        <v>0</v>
      </c>
      <c r="M21" s="37">
        <f>'დანართი N3.ა2 ჭერს ზევით'!M21-'დანართი N3.2 (ახალი ჭერის ფარგ)'!M21</f>
        <v>0</v>
      </c>
      <c r="N21" s="40">
        <f>'დანართი N3.ა2 ჭერს ზევით'!N21-'დანართი N3.2 (ახალი ჭერის ფარგ)'!N21</f>
        <v>0</v>
      </c>
      <c r="O21" s="37">
        <f>'დანართი N3.ა2 ჭერს ზევით'!O21-'დანართი N3.2 (ახალი ჭერის ფარგ)'!O21</f>
        <v>0</v>
      </c>
      <c r="P21" s="37">
        <f>'დანართი N3.ა2 ჭერს ზევით'!P21-'დანართი N3.2 (ახალი ჭერის ფარგ)'!P21</f>
        <v>0</v>
      </c>
    </row>
    <row r="22" spans="1:16" ht="30" x14ac:dyDescent="0.25">
      <c r="A22" s="7"/>
      <c r="B22" s="38"/>
      <c r="C22" s="34" t="s">
        <v>5</v>
      </c>
      <c r="D22" s="39" t="s">
        <v>14</v>
      </c>
      <c r="E22" s="40">
        <f>'დანართი N3.ა2 ჭერს ზევით'!E22-'დანართი N3.2 (ახალი ჭერის ფარგ)'!E22</f>
        <v>0</v>
      </c>
      <c r="F22" s="37">
        <f>'დანართი N3.ა2 ჭერს ზევით'!F22-'დანართი N3.2 (ახალი ჭერის ფარგ)'!F22</f>
        <v>0</v>
      </c>
      <c r="G22" s="37">
        <f>'დანართი N3.ა2 ჭერს ზევით'!G22-'დანართი N3.2 (ახალი ჭერის ფარგ)'!G22</f>
        <v>0</v>
      </c>
      <c r="H22" s="40">
        <f>'დანართი N3.ა2 ჭერს ზევით'!H22-'დანართი N3.2 (ახალი ჭერის ფარგ)'!H22</f>
        <v>0</v>
      </c>
      <c r="I22" s="37">
        <f>'დანართი N3.ა2 ჭერს ზევით'!I22-'დანართი N3.2 (ახალი ჭერის ფარგ)'!I22</f>
        <v>0</v>
      </c>
      <c r="J22" s="37">
        <f>'დანართი N3.ა2 ჭერს ზევით'!J22-'დანართი N3.2 (ახალი ჭერის ფარგ)'!J22</f>
        <v>0</v>
      </c>
      <c r="K22" s="40">
        <f>'დანართი N3.ა2 ჭერს ზევით'!K22-'დანართი N3.2 (ახალი ჭერის ფარგ)'!K22</f>
        <v>0</v>
      </c>
      <c r="L22" s="37">
        <f>'დანართი N3.ა2 ჭერს ზევით'!L22-'დანართი N3.2 (ახალი ჭერის ფარგ)'!L22</f>
        <v>0</v>
      </c>
      <c r="M22" s="37">
        <f>'დანართი N3.ა2 ჭერს ზევით'!M22-'დანართი N3.2 (ახალი ჭერის ფარგ)'!M22</f>
        <v>0</v>
      </c>
      <c r="N22" s="40">
        <f>'დანართი N3.ა2 ჭერს ზევით'!N22-'დანართი N3.2 (ახალი ჭერის ფარგ)'!N22</f>
        <v>0</v>
      </c>
      <c r="O22" s="37">
        <f>'დანართი N3.ა2 ჭერს ზევით'!O22-'დანართი N3.2 (ახალი ჭერის ფარგ)'!O22</f>
        <v>0</v>
      </c>
      <c r="P22" s="37">
        <f>'დანართი N3.ა2 ჭერს ზევით'!P22-'დანართი N3.2 (ახალი ჭერის ფარგ)'!P22</f>
        <v>0</v>
      </c>
    </row>
    <row r="23" spans="1:16" ht="30" x14ac:dyDescent="0.25">
      <c r="A23" s="7"/>
      <c r="B23" s="38"/>
      <c r="C23" s="34" t="s">
        <v>6</v>
      </c>
      <c r="D23" s="39" t="s">
        <v>15</v>
      </c>
      <c r="E23" s="40">
        <f>'დანართი N3.ა2 ჭერს ზევით'!E23-'დანართი N3.2 (ახალი ჭერის ფარგ)'!E23</f>
        <v>0</v>
      </c>
      <c r="F23" s="37">
        <f>'დანართი N3.ა2 ჭერს ზევით'!F23-'დანართი N3.2 (ახალი ჭერის ფარგ)'!F23</f>
        <v>0</v>
      </c>
      <c r="G23" s="37">
        <f>'დანართი N3.ა2 ჭერს ზევით'!G23-'დანართი N3.2 (ახალი ჭერის ფარგ)'!G23</f>
        <v>0</v>
      </c>
      <c r="H23" s="40">
        <f>'დანართი N3.ა2 ჭერს ზევით'!H23-'დანართი N3.2 (ახალი ჭერის ფარგ)'!H23</f>
        <v>0</v>
      </c>
      <c r="I23" s="37">
        <f>'დანართი N3.ა2 ჭერს ზევით'!I23-'დანართი N3.2 (ახალი ჭერის ფარგ)'!I23</f>
        <v>0</v>
      </c>
      <c r="J23" s="37">
        <f>'დანართი N3.ა2 ჭერს ზევით'!J23-'დანართი N3.2 (ახალი ჭერის ფარგ)'!J23</f>
        <v>0</v>
      </c>
      <c r="K23" s="40">
        <f>'დანართი N3.ა2 ჭერს ზევით'!K23-'დანართი N3.2 (ახალი ჭერის ფარგ)'!K23</f>
        <v>0</v>
      </c>
      <c r="L23" s="37">
        <f>'დანართი N3.ა2 ჭერს ზევით'!L23-'დანართი N3.2 (ახალი ჭერის ფარგ)'!L23</f>
        <v>0</v>
      </c>
      <c r="M23" s="37">
        <f>'დანართი N3.ა2 ჭერს ზევით'!M23-'დანართი N3.2 (ახალი ჭერის ფარგ)'!M23</f>
        <v>0</v>
      </c>
      <c r="N23" s="40">
        <f>'დანართი N3.ა2 ჭერს ზევით'!N23-'დანართი N3.2 (ახალი ჭერის ფარგ)'!N23</f>
        <v>0</v>
      </c>
      <c r="O23" s="37">
        <f>'დანართი N3.ა2 ჭერს ზევით'!O23-'დანართი N3.2 (ახალი ჭერის ფარგ)'!O23</f>
        <v>0</v>
      </c>
      <c r="P23" s="37">
        <f>'დანართი N3.ა2 ჭერს ზევით'!P23-'დანართი N3.2 (ახალი ჭერის ფარგ)'!P23</f>
        <v>0</v>
      </c>
    </row>
    <row r="24" spans="1:16" ht="30" x14ac:dyDescent="0.25">
      <c r="A24" s="7"/>
      <c r="B24" s="38"/>
      <c r="C24" s="34" t="s">
        <v>415</v>
      </c>
      <c r="D24" s="39" t="s">
        <v>432</v>
      </c>
      <c r="E24" s="40">
        <f>'დანართი N3.ა2 ჭერს ზევით'!E24-'დანართი N3.2 (ახალი ჭერის ფარგ)'!E24</f>
        <v>0</v>
      </c>
      <c r="F24" s="37">
        <f>'დანართი N3.ა2 ჭერს ზევით'!F24-'დანართი N3.2 (ახალი ჭერის ფარგ)'!F24</f>
        <v>0</v>
      </c>
      <c r="G24" s="37">
        <f>'დანართი N3.ა2 ჭერს ზევით'!G24-'დანართი N3.2 (ახალი ჭერის ფარგ)'!G24</f>
        <v>0</v>
      </c>
      <c r="H24" s="40">
        <f>'დანართი N3.ა2 ჭერს ზევით'!H24-'დანართი N3.2 (ახალი ჭერის ფარგ)'!H24</f>
        <v>0</v>
      </c>
      <c r="I24" s="37">
        <f>'დანართი N3.ა2 ჭერს ზევით'!I24-'დანართი N3.2 (ახალი ჭერის ფარგ)'!I24</f>
        <v>0</v>
      </c>
      <c r="J24" s="37">
        <f>'დანართი N3.ა2 ჭერს ზევით'!J24-'დანართი N3.2 (ახალი ჭერის ფარგ)'!J24</f>
        <v>0</v>
      </c>
      <c r="K24" s="40">
        <f>'დანართი N3.ა2 ჭერს ზევით'!K24-'დანართი N3.2 (ახალი ჭერის ფარგ)'!K24</f>
        <v>0</v>
      </c>
      <c r="L24" s="37">
        <f>'დანართი N3.ა2 ჭერს ზევით'!L24-'დანართი N3.2 (ახალი ჭერის ფარგ)'!L24</f>
        <v>0</v>
      </c>
      <c r="M24" s="37">
        <f>'დანართი N3.ა2 ჭერს ზევით'!M24-'დანართი N3.2 (ახალი ჭერის ფარგ)'!M24</f>
        <v>0</v>
      </c>
      <c r="N24" s="40">
        <f>'დანართი N3.ა2 ჭერს ზევით'!N24-'დანართი N3.2 (ახალი ჭერის ფარგ)'!N24</f>
        <v>0</v>
      </c>
      <c r="O24" s="37">
        <f>'დანართი N3.ა2 ჭერს ზევით'!O24-'დანართი N3.2 (ახალი ჭერის ფარგ)'!O24</f>
        <v>0</v>
      </c>
      <c r="P24" s="37">
        <f>'დანართი N3.ა2 ჭერს ზევით'!P24-'დანართი N3.2 (ახალი ჭერის ფარგ)'!P24</f>
        <v>0</v>
      </c>
    </row>
    <row r="25" spans="1:16" s="6" customFormat="1" ht="31.5" x14ac:dyDescent="0.25">
      <c r="A25" s="8"/>
      <c r="B25" s="30" t="s">
        <v>467</v>
      </c>
      <c r="C25" s="31"/>
      <c r="D25" s="31" t="s">
        <v>22</v>
      </c>
      <c r="E25" s="32">
        <f>'დანართი N3.ა2 ჭერს ზევით'!E25-'დანართი N3.2 (ახალი ჭერის ფარგ)'!E25</f>
        <v>0</v>
      </c>
      <c r="F25" s="33">
        <f>'დანართი N3.ა2 ჭერს ზევით'!F25-'დანართი N3.2 (ახალი ჭერის ფარგ)'!F25</f>
        <v>0</v>
      </c>
      <c r="G25" s="33">
        <f>'დანართი N3.ა2 ჭერს ზევით'!G25-'დანართი N3.2 (ახალი ჭერის ფარგ)'!G25</f>
        <v>0</v>
      </c>
      <c r="H25" s="32">
        <f>'დანართი N3.ა2 ჭერს ზევით'!H25-'დანართი N3.2 (ახალი ჭერის ფარგ)'!H25</f>
        <v>50</v>
      </c>
      <c r="I25" s="33">
        <f>'დანართი N3.ა2 ჭერს ზევით'!I25-'დანართი N3.2 (ახალი ჭერის ფარგ)'!I25</f>
        <v>50</v>
      </c>
      <c r="J25" s="33">
        <f>'დანართი N3.ა2 ჭერს ზევით'!J25-'დანართი N3.2 (ახალი ჭერის ფარგ)'!J25</f>
        <v>0</v>
      </c>
      <c r="K25" s="32">
        <f>'დანართი N3.ა2 ჭერს ზევით'!K25-'დანართი N3.2 (ახალი ჭერის ფარგ)'!K25</f>
        <v>50</v>
      </c>
      <c r="L25" s="33">
        <f>'დანართი N3.ა2 ჭერს ზევით'!L25-'დანართი N3.2 (ახალი ჭერის ფარგ)'!L25</f>
        <v>50</v>
      </c>
      <c r="M25" s="33">
        <f>'დანართი N3.ა2 ჭერს ზევით'!M25-'დანართი N3.2 (ახალი ჭერის ფარგ)'!M25</f>
        <v>0</v>
      </c>
      <c r="N25" s="32">
        <f>'დანართი N3.ა2 ჭერს ზევით'!N25-'დანართი N3.2 (ახალი ჭერის ფარგ)'!N25</f>
        <v>50</v>
      </c>
      <c r="O25" s="33">
        <f>'დანართი N3.ა2 ჭერს ზევით'!O25-'დანართი N3.2 (ახალი ჭერის ფარგ)'!O25</f>
        <v>50</v>
      </c>
      <c r="P25" s="33">
        <f>'დანართი N3.ა2 ჭერს ზევით'!P25-'დანართი N3.2 (ახალი ჭერის ფარგ)'!P25</f>
        <v>0</v>
      </c>
    </row>
    <row r="26" spans="1:16" s="6" customFormat="1" ht="15.75" x14ac:dyDescent="0.25">
      <c r="A26" s="8"/>
      <c r="B26" s="34"/>
      <c r="C26" s="34"/>
      <c r="D26" s="35" t="s">
        <v>151</v>
      </c>
      <c r="E26" s="36">
        <f>'დანართი N3.ა2 ჭერს ზევით'!E26-'დანართი N3.2 (ახალი ჭერის ფარგ)'!E26</f>
        <v>0</v>
      </c>
      <c r="F26" s="36">
        <f>'დანართი N3.ა2 ჭერს ზევით'!F26-'დანართი N3.2 (ახალი ჭერის ფარგ)'!F26</f>
        <v>0</v>
      </c>
      <c r="G26" s="36">
        <f>'დანართი N3.ა2 ჭერს ზევით'!G26-'დანართი N3.2 (ახალი ჭერის ფარგ)'!G26</f>
        <v>0</v>
      </c>
      <c r="H26" s="36">
        <f>'დანართი N3.ა2 ჭერს ზევით'!H26-'დანართი N3.2 (ახალი ჭერის ფარგ)'!H26</f>
        <v>0</v>
      </c>
      <c r="I26" s="36">
        <f>'დანართი N3.ა2 ჭერს ზევით'!I26-'დანართი N3.2 (ახალი ჭერის ფარგ)'!I26</f>
        <v>0</v>
      </c>
      <c r="J26" s="36">
        <f>'დანართი N3.ა2 ჭერს ზევით'!J26-'დანართი N3.2 (ახალი ჭერის ფარგ)'!J26</f>
        <v>0</v>
      </c>
      <c r="K26" s="36">
        <f>'დანართი N3.ა2 ჭერს ზევით'!K26-'დანართი N3.2 (ახალი ჭერის ფარგ)'!K26</f>
        <v>0</v>
      </c>
      <c r="L26" s="36">
        <f>'დანართი N3.ა2 ჭერს ზევით'!L26-'დანართი N3.2 (ახალი ჭერის ფარგ)'!L26</f>
        <v>0</v>
      </c>
      <c r="M26" s="36">
        <f>'დანართი N3.ა2 ჭერს ზევით'!M26-'დანართი N3.2 (ახალი ჭერის ფარგ)'!M26</f>
        <v>0</v>
      </c>
      <c r="N26" s="36">
        <f>'დანართი N3.ა2 ჭერს ზევით'!N26-'დანართი N3.2 (ახალი ჭერის ფარგ)'!N26</f>
        <v>0</v>
      </c>
      <c r="O26" s="36">
        <f>'დანართი N3.ა2 ჭერს ზევით'!O26-'დანართი N3.2 (ახალი ჭერის ფარგ)'!O26</f>
        <v>0</v>
      </c>
      <c r="P26" s="36">
        <f>'დანართი N3.ა2 ჭერს ზევით'!P26-'დანართი N3.2 (ახალი ჭერის ფარგ)'!P26</f>
        <v>0</v>
      </c>
    </row>
    <row r="27" spans="1:16" s="6" customFormat="1" ht="15.75" x14ac:dyDescent="0.25">
      <c r="A27" s="8"/>
      <c r="B27" s="34"/>
      <c r="C27" s="34"/>
      <c r="D27" s="35" t="s">
        <v>152</v>
      </c>
      <c r="E27" s="36">
        <f>'დანართი N3.ა2 ჭერს ზევით'!E27-'დანართი N3.2 (ახალი ჭერის ფარგ)'!E27</f>
        <v>0</v>
      </c>
      <c r="F27" s="37">
        <f>'დანართი N3.ა2 ჭერს ზევით'!F27-'დანართი N3.2 (ახალი ჭერის ფარგ)'!F27</f>
        <v>0</v>
      </c>
      <c r="G27" s="37">
        <f>'დანართი N3.ა2 ჭერს ზევით'!G27-'დანართი N3.2 (ახალი ჭერის ფარგ)'!G27</f>
        <v>0</v>
      </c>
      <c r="H27" s="36">
        <f>'დანართი N3.ა2 ჭერს ზევით'!H27-'დანართი N3.2 (ახალი ჭერის ფარგ)'!H27</f>
        <v>0</v>
      </c>
      <c r="I27" s="37">
        <f>'დანართი N3.ა2 ჭერს ზევით'!I27-'დანართი N3.2 (ახალი ჭერის ფარგ)'!I27</f>
        <v>0</v>
      </c>
      <c r="J27" s="37">
        <f>'დანართი N3.ა2 ჭერს ზევით'!J27-'დანართი N3.2 (ახალი ჭერის ფარგ)'!J27</f>
        <v>0</v>
      </c>
      <c r="K27" s="36">
        <f>'დანართი N3.ა2 ჭერს ზევით'!K27-'დანართი N3.2 (ახალი ჭერის ფარგ)'!K27</f>
        <v>0</v>
      </c>
      <c r="L27" s="37">
        <f>'დანართი N3.ა2 ჭერს ზევით'!L27-'დანართი N3.2 (ახალი ჭერის ფარგ)'!L27</f>
        <v>0</v>
      </c>
      <c r="M27" s="37">
        <f>'დანართი N3.ა2 ჭერს ზევით'!M27-'დანართი N3.2 (ახალი ჭერის ფარგ)'!M27</f>
        <v>0</v>
      </c>
      <c r="N27" s="36">
        <f>'დანართი N3.ა2 ჭერს ზევით'!N27-'დანართი N3.2 (ახალი ჭერის ფარგ)'!N27</f>
        <v>0</v>
      </c>
      <c r="O27" s="37">
        <f>'დანართი N3.ა2 ჭერს ზევით'!O27-'დანართი N3.2 (ახალი ჭერის ფარგ)'!O27</f>
        <v>0</v>
      </c>
      <c r="P27" s="37">
        <f>'დანართი N3.ა2 ჭერს ზევით'!P27-'დანართი N3.2 (ახალი ჭერის ფარგ)'!P27</f>
        <v>0</v>
      </c>
    </row>
    <row r="28" spans="1:16" s="6" customFormat="1" ht="15.75" x14ac:dyDescent="0.25">
      <c r="A28" s="8"/>
      <c r="B28" s="34"/>
      <c r="C28" s="34"/>
      <c r="D28" s="35" t="s">
        <v>153</v>
      </c>
      <c r="E28" s="36">
        <f>'დანართი N3.ა2 ჭერს ზევით'!E28-'დანართი N3.2 (ახალი ჭერის ფარგ)'!E28</f>
        <v>0</v>
      </c>
      <c r="F28" s="37">
        <f>'დანართი N3.ა2 ჭერს ზევით'!F28-'დანართი N3.2 (ახალი ჭერის ფარგ)'!F28</f>
        <v>0</v>
      </c>
      <c r="G28" s="37">
        <f>'დანართი N3.ა2 ჭერს ზევით'!G28-'დანართი N3.2 (ახალი ჭერის ფარგ)'!G28</f>
        <v>0</v>
      </c>
      <c r="H28" s="36">
        <f>'დანართი N3.ა2 ჭერს ზევით'!H28-'დანართი N3.2 (ახალი ჭერის ფარგ)'!H28</f>
        <v>0</v>
      </c>
      <c r="I28" s="37">
        <f>'დანართი N3.ა2 ჭერს ზევით'!I28-'დანართი N3.2 (ახალი ჭერის ფარგ)'!I28</f>
        <v>0</v>
      </c>
      <c r="J28" s="37">
        <f>'დანართი N3.ა2 ჭერს ზევით'!J28-'დანართი N3.2 (ახალი ჭერის ფარგ)'!J28</f>
        <v>0</v>
      </c>
      <c r="K28" s="36">
        <f>'დანართი N3.ა2 ჭერს ზევით'!K28-'დანართი N3.2 (ახალი ჭერის ფარგ)'!K28</f>
        <v>0</v>
      </c>
      <c r="L28" s="37">
        <f>'დანართი N3.ა2 ჭერს ზევით'!L28-'დანართი N3.2 (ახალი ჭერის ფარგ)'!L28</f>
        <v>0</v>
      </c>
      <c r="M28" s="37">
        <f>'დანართი N3.ა2 ჭერს ზევით'!M28-'დანართი N3.2 (ახალი ჭერის ფარგ)'!M28</f>
        <v>0</v>
      </c>
      <c r="N28" s="36">
        <f>'დანართი N3.ა2 ჭერს ზევით'!N28-'დანართი N3.2 (ახალი ჭერის ფარგ)'!N28</f>
        <v>0</v>
      </c>
      <c r="O28" s="37">
        <f>'დანართი N3.ა2 ჭერს ზევით'!O28-'დანართი N3.2 (ახალი ჭერის ფარგ)'!O28</f>
        <v>0</v>
      </c>
      <c r="P28" s="37">
        <f>'დანართი N3.ა2 ჭერს ზევით'!P28-'დანართი N3.2 (ახალი ჭერის ფარგ)'!P28</f>
        <v>0</v>
      </c>
    </row>
    <row r="29" spans="1:16" ht="15.75" x14ac:dyDescent="0.25">
      <c r="A29" s="7"/>
      <c r="B29" s="38"/>
      <c r="C29" s="34" t="s">
        <v>18</v>
      </c>
      <c r="D29" s="39" t="s">
        <v>23</v>
      </c>
      <c r="E29" s="40">
        <f>'დანართი N3.ა2 ჭერს ზევით'!E29-'დანართი N3.2 (ახალი ჭერის ფარგ)'!E29</f>
        <v>0</v>
      </c>
      <c r="F29" s="37">
        <f>'დანართი N3.ა2 ჭერს ზევით'!F29-'დანართი N3.2 (ახალი ჭერის ფარგ)'!F29</f>
        <v>0</v>
      </c>
      <c r="G29" s="37">
        <f>'დანართი N3.ა2 ჭერს ზევით'!G29-'დანართი N3.2 (ახალი ჭერის ფარგ)'!G29</f>
        <v>0</v>
      </c>
      <c r="H29" s="40">
        <f>'დანართი N3.ა2 ჭერს ზევით'!H29-'დანართი N3.2 (ახალი ჭერის ფარგ)'!H29</f>
        <v>50</v>
      </c>
      <c r="I29" s="37">
        <f>'დანართი N3.ა2 ჭერს ზევით'!I29-'დანართი N3.2 (ახალი ჭერის ფარგ)'!I29</f>
        <v>50</v>
      </c>
      <c r="J29" s="37">
        <f>'დანართი N3.ა2 ჭერს ზევით'!J29-'დანართი N3.2 (ახალი ჭერის ფარგ)'!J29</f>
        <v>0</v>
      </c>
      <c r="K29" s="40">
        <f>'დანართი N3.ა2 ჭერს ზევით'!K29-'დანართი N3.2 (ახალი ჭერის ფარგ)'!K29</f>
        <v>50</v>
      </c>
      <c r="L29" s="37">
        <f>'დანართი N3.ა2 ჭერს ზევით'!L29-'დანართი N3.2 (ახალი ჭერის ფარგ)'!L29</f>
        <v>50</v>
      </c>
      <c r="M29" s="37">
        <f>'დანართი N3.ა2 ჭერს ზევით'!M29-'დანართი N3.2 (ახალი ჭერის ფარგ)'!M29</f>
        <v>0</v>
      </c>
      <c r="N29" s="40">
        <f>'დანართი N3.ა2 ჭერს ზევით'!N29-'დანართი N3.2 (ახალი ჭერის ფარგ)'!N29</f>
        <v>50</v>
      </c>
      <c r="O29" s="37">
        <f>'დანართი N3.ა2 ჭერს ზევით'!O29-'დანართი N3.2 (ახალი ჭერის ფარგ)'!O29</f>
        <v>50</v>
      </c>
      <c r="P29" s="37">
        <f>'დანართი N3.ა2 ჭერს ზევით'!P29-'დანართი N3.2 (ახალი ჭერის ფარგ)'!P29</f>
        <v>0</v>
      </c>
    </row>
    <row r="30" spans="1:16" ht="30" x14ac:dyDescent="0.25">
      <c r="A30" s="7"/>
      <c r="B30" s="38"/>
      <c r="C30" s="34" t="s">
        <v>19</v>
      </c>
      <c r="D30" s="39" t="s">
        <v>24</v>
      </c>
      <c r="E30" s="40">
        <f>'დანართი N3.ა2 ჭერს ზევით'!E30-'დანართი N3.2 (ახალი ჭერის ფარგ)'!E30</f>
        <v>0</v>
      </c>
      <c r="F30" s="37">
        <f>'დანართი N3.ა2 ჭერს ზევით'!F30-'დანართი N3.2 (ახალი ჭერის ფარგ)'!F30</f>
        <v>0</v>
      </c>
      <c r="G30" s="37">
        <f>'დანართი N3.ა2 ჭერს ზევით'!G30-'დანართი N3.2 (ახალი ჭერის ფარგ)'!G30</f>
        <v>0</v>
      </c>
      <c r="H30" s="40">
        <f>'დანართი N3.ა2 ჭერს ზევით'!H30-'დანართი N3.2 (ახალი ჭერის ფარგ)'!H30</f>
        <v>0</v>
      </c>
      <c r="I30" s="37">
        <f>'დანართი N3.ა2 ჭერს ზევით'!I30-'დანართი N3.2 (ახალი ჭერის ფარგ)'!I30</f>
        <v>0</v>
      </c>
      <c r="J30" s="37">
        <f>'დანართი N3.ა2 ჭერს ზევით'!J30-'დანართი N3.2 (ახალი ჭერის ფარგ)'!J30</f>
        <v>0</v>
      </c>
      <c r="K30" s="40">
        <f>'დანართი N3.ა2 ჭერს ზევით'!K30-'დანართი N3.2 (ახალი ჭერის ფარგ)'!K30</f>
        <v>0</v>
      </c>
      <c r="L30" s="37">
        <f>'დანართი N3.ა2 ჭერს ზევით'!L30-'დანართი N3.2 (ახალი ჭერის ფარგ)'!L30</f>
        <v>0</v>
      </c>
      <c r="M30" s="37">
        <f>'დანართი N3.ა2 ჭერს ზევით'!M30-'დანართი N3.2 (ახალი ჭერის ფარგ)'!M30</f>
        <v>0</v>
      </c>
      <c r="N30" s="40">
        <f>'დანართი N3.ა2 ჭერს ზევით'!N30-'დანართი N3.2 (ახალი ჭერის ფარგ)'!N30</f>
        <v>0</v>
      </c>
      <c r="O30" s="37">
        <f>'დანართი N3.ა2 ჭერს ზევით'!O30-'დანართი N3.2 (ახალი ჭერის ფარგ)'!O30</f>
        <v>0</v>
      </c>
      <c r="P30" s="37">
        <f>'დანართი N3.ა2 ჭერს ზევით'!P30-'დანართი N3.2 (ახალი ჭერის ფარგ)'!P30</f>
        <v>0</v>
      </c>
    </row>
    <row r="31" spans="1:16" ht="47.25" x14ac:dyDescent="0.25">
      <c r="B31" s="30" t="s">
        <v>469</v>
      </c>
      <c r="C31" s="31"/>
      <c r="D31" s="31" t="s">
        <v>30</v>
      </c>
      <c r="E31" s="32">
        <f>'დანართი N3.ა2 ჭერს ზევით'!E31-'დანართი N3.2 (ახალი ჭერის ფარგ)'!E31</f>
        <v>0</v>
      </c>
      <c r="F31" s="33">
        <f>'დანართი N3.ა2 ჭერს ზევით'!F31-'დანართი N3.2 (ახალი ჭერის ფარგ)'!F31</f>
        <v>0</v>
      </c>
      <c r="G31" s="33">
        <f>'დანართი N3.ა2 ჭერს ზევით'!G31-'დანართი N3.2 (ახალი ჭერის ფარგ)'!G31</f>
        <v>0</v>
      </c>
      <c r="H31" s="32">
        <f>'დანართი N3.ა2 ჭერს ზევით'!H31-'დანართი N3.2 (ახალი ჭერის ფარგ)'!H31</f>
        <v>0</v>
      </c>
      <c r="I31" s="33">
        <f>'დანართი N3.ა2 ჭერს ზევით'!I31-'დანართი N3.2 (ახალი ჭერის ფარგ)'!I31</f>
        <v>0</v>
      </c>
      <c r="J31" s="33">
        <f>'დანართი N3.ა2 ჭერს ზევით'!J31-'დანართი N3.2 (ახალი ჭერის ფარგ)'!J31</f>
        <v>0</v>
      </c>
      <c r="K31" s="32">
        <f>'დანართი N3.ა2 ჭერს ზევით'!K31-'დანართი N3.2 (ახალი ჭერის ფარგ)'!K31</f>
        <v>0</v>
      </c>
      <c r="L31" s="33">
        <f>'დანართი N3.ა2 ჭერს ზევით'!L31-'დანართი N3.2 (ახალი ჭერის ფარგ)'!L31</f>
        <v>0</v>
      </c>
      <c r="M31" s="33">
        <f>'დანართი N3.ა2 ჭერს ზევით'!M31-'დანართი N3.2 (ახალი ჭერის ფარგ)'!M31</f>
        <v>0</v>
      </c>
      <c r="N31" s="32">
        <f>'დანართი N3.ა2 ჭერს ზევით'!N31-'დანართი N3.2 (ახალი ჭერის ფარგ)'!N31</f>
        <v>-560</v>
      </c>
      <c r="O31" s="33">
        <f>'დანართი N3.ა2 ჭერს ზევით'!O31-'დანართი N3.2 (ახალი ჭერის ფარგ)'!O31</f>
        <v>-500</v>
      </c>
      <c r="P31" s="33">
        <f>'დანართი N3.ა2 ჭერს ზევით'!P31-'დანართი N3.2 (ახალი ჭერის ფარგ)'!P31</f>
        <v>-60</v>
      </c>
    </row>
    <row r="32" spans="1:16" s="6" customFormat="1" ht="15.75" x14ac:dyDescent="0.25">
      <c r="A32" s="8"/>
      <c r="B32" s="34"/>
      <c r="C32" s="34"/>
      <c r="D32" s="35" t="s">
        <v>151</v>
      </c>
      <c r="E32" s="36">
        <f>'დანართი N3.ა2 ჭერს ზევით'!E32-'დანართი N3.2 (ახალი ჭერის ფარგ)'!E32</f>
        <v>0</v>
      </c>
      <c r="F32" s="37">
        <f>'დანართი N3.ა2 ჭერს ზევით'!F32-'დანართი N3.2 (ახალი ჭერის ფარგ)'!F32</f>
        <v>0</v>
      </c>
      <c r="G32" s="37">
        <f>'დანართი N3.ა2 ჭერს ზევით'!G32-'დანართი N3.2 (ახალი ჭერის ფარგ)'!G32</f>
        <v>0</v>
      </c>
      <c r="H32" s="36">
        <f>'დანართი N3.ა2 ჭერს ზევით'!H32-'დანართი N3.2 (ახალი ჭერის ფარგ)'!H32</f>
        <v>0</v>
      </c>
      <c r="I32" s="37">
        <f>'დანართი N3.ა2 ჭერს ზევით'!I32-'დანართი N3.2 (ახალი ჭერის ფარგ)'!I32</f>
        <v>0</v>
      </c>
      <c r="J32" s="37">
        <f>'დანართი N3.ა2 ჭერს ზევით'!J32-'დანართი N3.2 (ახალი ჭერის ფარგ)'!J32</f>
        <v>0</v>
      </c>
      <c r="K32" s="36">
        <f>'დანართი N3.ა2 ჭერს ზევით'!K32-'დანართი N3.2 (ახალი ჭერის ფარგ)'!K32</f>
        <v>0</v>
      </c>
      <c r="L32" s="37">
        <f>'დანართი N3.ა2 ჭერს ზევით'!L32-'დანართი N3.2 (ახალი ჭერის ფარგ)'!L32</f>
        <v>0</v>
      </c>
      <c r="M32" s="37">
        <f>'დანართი N3.ა2 ჭერს ზევით'!M32-'დანართი N3.2 (ახალი ჭერის ფარგ)'!M32</f>
        <v>0</v>
      </c>
      <c r="N32" s="36">
        <f>'დანართი N3.ა2 ჭერს ზევით'!N32-'დანართი N3.2 (ახალი ჭერის ფარგ)'!N32</f>
        <v>0</v>
      </c>
      <c r="O32" s="37">
        <f>'დანართი N3.ა2 ჭერს ზევით'!O32-'დანართი N3.2 (ახალი ჭერის ფარგ)'!O32</f>
        <v>0</v>
      </c>
      <c r="P32" s="37">
        <f>'დანართი N3.ა2 ჭერს ზევით'!P32-'დანართი N3.2 (ახალი ჭერის ფარგ)'!P32</f>
        <v>0</v>
      </c>
    </row>
    <row r="33" spans="1:16" s="6" customFormat="1" ht="15.75" x14ac:dyDescent="0.25">
      <c r="A33" s="8"/>
      <c r="B33" s="34"/>
      <c r="C33" s="34"/>
      <c r="D33" s="35" t="s">
        <v>152</v>
      </c>
      <c r="E33" s="36">
        <f>'დანართი N3.ა2 ჭერს ზევით'!E33-'დანართი N3.2 (ახალი ჭერის ფარგ)'!E33</f>
        <v>0</v>
      </c>
      <c r="F33" s="37">
        <f>'დანართი N3.ა2 ჭერს ზევით'!F33-'დანართი N3.2 (ახალი ჭერის ფარგ)'!F33</f>
        <v>0</v>
      </c>
      <c r="G33" s="37">
        <f>'დანართი N3.ა2 ჭერს ზევით'!G33-'დანართი N3.2 (ახალი ჭერის ფარგ)'!G33</f>
        <v>0</v>
      </c>
      <c r="H33" s="36">
        <f>'დანართი N3.ა2 ჭერს ზევით'!H33-'დანართი N3.2 (ახალი ჭერის ფარგ)'!H33</f>
        <v>0</v>
      </c>
      <c r="I33" s="37">
        <f>'დანართი N3.ა2 ჭერს ზევით'!I33-'დანართი N3.2 (ახალი ჭერის ფარგ)'!I33</f>
        <v>0</v>
      </c>
      <c r="J33" s="37">
        <f>'დანართი N3.ა2 ჭერს ზევით'!J33-'დანართი N3.2 (ახალი ჭერის ფარგ)'!J33</f>
        <v>0</v>
      </c>
      <c r="K33" s="36">
        <f>'დანართი N3.ა2 ჭერს ზევით'!K33-'დანართი N3.2 (ახალი ჭერის ფარგ)'!K33</f>
        <v>0</v>
      </c>
      <c r="L33" s="37">
        <f>'დანართი N3.ა2 ჭერს ზევით'!L33-'დანართი N3.2 (ახალი ჭერის ფარგ)'!L33</f>
        <v>0</v>
      </c>
      <c r="M33" s="37">
        <f>'დანართი N3.ა2 ჭერს ზევით'!M33-'დანართი N3.2 (ახალი ჭერის ფარგ)'!M33</f>
        <v>0</v>
      </c>
      <c r="N33" s="36">
        <f>'დანართი N3.ა2 ჭერს ზევით'!N33-'დანართი N3.2 (ახალი ჭერის ფარგ)'!N33</f>
        <v>0</v>
      </c>
      <c r="O33" s="37">
        <f>'დანართი N3.ა2 ჭერს ზევით'!O33-'დანართი N3.2 (ახალი ჭერის ფარგ)'!O33</f>
        <v>0</v>
      </c>
      <c r="P33" s="37">
        <f>'დანართი N3.ა2 ჭერს ზევით'!P33-'დანართი N3.2 (ახალი ჭერის ფარგ)'!P33</f>
        <v>0</v>
      </c>
    </row>
    <row r="34" spans="1:16" s="6" customFormat="1" ht="15.75" x14ac:dyDescent="0.25">
      <c r="A34" s="8"/>
      <c r="B34" s="34"/>
      <c r="C34" s="34"/>
      <c r="D34" s="35" t="s">
        <v>153</v>
      </c>
      <c r="E34" s="36">
        <f>'დანართი N3.ა2 ჭერს ზევით'!E34-'დანართი N3.2 (ახალი ჭერის ფარგ)'!E34</f>
        <v>0</v>
      </c>
      <c r="F34" s="37">
        <f>'დანართი N3.ა2 ჭერს ზევით'!F34-'დანართი N3.2 (ახალი ჭერის ფარგ)'!F34</f>
        <v>0</v>
      </c>
      <c r="G34" s="37">
        <f>'დანართი N3.ა2 ჭერს ზევით'!G34-'დანართი N3.2 (ახალი ჭერის ფარგ)'!G34</f>
        <v>0</v>
      </c>
      <c r="H34" s="36">
        <f>'დანართი N3.ა2 ჭერს ზევით'!H34-'დანართი N3.2 (ახალი ჭერის ფარგ)'!H34</f>
        <v>0</v>
      </c>
      <c r="I34" s="37">
        <f>'დანართი N3.ა2 ჭერს ზევით'!I34-'დანართი N3.2 (ახალი ჭერის ფარგ)'!I34</f>
        <v>0</v>
      </c>
      <c r="J34" s="37">
        <f>'დანართი N3.ა2 ჭერს ზევით'!J34-'დანართი N3.2 (ახალი ჭერის ფარგ)'!J34</f>
        <v>0</v>
      </c>
      <c r="K34" s="36">
        <f>'დანართი N3.ა2 ჭერს ზევით'!K34-'დანართი N3.2 (ახალი ჭერის ფარგ)'!K34</f>
        <v>0</v>
      </c>
      <c r="L34" s="37">
        <f>'დანართი N3.ა2 ჭერს ზევით'!L34-'დანართი N3.2 (ახალი ჭერის ფარგ)'!L34</f>
        <v>0</v>
      </c>
      <c r="M34" s="37">
        <f>'დანართი N3.ა2 ჭერს ზევით'!M34-'დანართი N3.2 (ახალი ჭერის ფარგ)'!M34</f>
        <v>0</v>
      </c>
      <c r="N34" s="36">
        <f>'დანართი N3.ა2 ჭერს ზევით'!N34-'დანართი N3.2 (ახალი ჭერის ფარგ)'!N34</f>
        <v>0</v>
      </c>
      <c r="O34" s="37">
        <f>'დანართი N3.ა2 ჭერს ზევით'!O34-'დანართი N3.2 (ახალი ჭერის ფარგ)'!O34</f>
        <v>0</v>
      </c>
      <c r="P34" s="37">
        <f>'დანართი N3.ა2 ჭერს ზევით'!P34-'დანართი N3.2 (ახალი ჭერის ფარგ)'!P34</f>
        <v>0</v>
      </c>
    </row>
    <row r="35" spans="1:16" s="6" customFormat="1" ht="15.75" x14ac:dyDescent="0.25">
      <c r="A35" s="8"/>
      <c r="B35" s="38"/>
      <c r="C35" s="34" t="s">
        <v>37</v>
      </c>
      <c r="D35" s="39" t="s">
        <v>31</v>
      </c>
      <c r="E35" s="36">
        <f>'დანართი N3.ა2 ჭერს ზევით'!E35-'დანართი N3.2 (ახალი ჭერის ფარგ)'!E35</f>
        <v>0</v>
      </c>
      <c r="F35" s="37">
        <f>'დანართი N3.ა2 ჭერს ზევით'!F35-'დანართი N3.2 (ახალი ჭერის ფარგ)'!F35</f>
        <v>0</v>
      </c>
      <c r="G35" s="37">
        <f>'დანართი N3.ა2 ჭერს ზევით'!G35-'დანართი N3.2 (ახალი ჭერის ფარგ)'!G35</f>
        <v>0</v>
      </c>
      <c r="H35" s="36">
        <f>'დანართი N3.ა2 ჭერს ზევით'!H35-'დანართი N3.2 (ახალი ჭერის ფარგ)'!H35</f>
        <v>0</v>
      </c>
      <c r="I35" s="37">
        <f>'დანართი N3.ა2 ჭერს ზევით'!I35-'დანართი N3.2 (ახალი ჭერის ფარგ)'!I35</f>
        <v>0</v>
      </c>
      <c r="J35" s="37">
        <f>'დანართი N3.ა2 ჭერს ზევით'!J35-'დანართი N3.2 (ახალი ჭერის ფარგ)'!J35</f>
        <v>0</v>
      </c>
      <c r="K35" s="36">
        <f>'დანართი N3.ა2 ჭერს ზევით'!K35-'დანართი N3.2 (ახალი ჭერის ფარგ)'!K35</f>
        <v>0</v>
      </c>
      <c r="L35" s="37">
        <f>'დანართი N3.ა2 ჭერს ზევით'!L35-'დანართი N3.2 (ახალი ჭერის ფარგ)'!L35</f>
        <v>0</v>
      </c>
      <c r="M35" s="37">
        <f>'დანართი N3.ა2 ჭერს ზევით'!M35-'დანართი N3.2 (ახალი ჭერის ფარგ)'!M35</f>
        <v>0</v>
      </c>
      <c r="N35" s="36">
        <f>'დანართი N3.ა2 ჭერს ზევით'!N35-'დანართი N3.2 (ახალი ჭერის ფარგ)'!N35</f>
        <v>-560</v>
      </c>
      <c r="O35" s="37">
        <f>'დანართი N3.ა2 ჭერს ზევით'!O35-'დანართი N3.2 (ახალი ჭერის ფარგ)'!O35</f>
        <v>-500</v>
      </c>
      <c r="P35" s="37">
        <f>'დანართი N3.ა2 ჭერს ზევით'!P35-'დანართი N3.2 (ახალი ჭერის ფარგ)'!P35</f>
        <v>-60</v>
      </c>
    </row>
    <row r="36" spans="1:16" ht="31.5" x14ac:dyDescent="0.25">
      <c r="B36" s="30" t="s">
        <v>470</v>
      </c>
      <c r="C36" s="31"/>
      <c r="D36" s="31" t="s">
        <v>35</v>
      </c>
      <c r="E36" s="32">
        <f>'დანართი N3.ა2 ჭერს ზევით'!E36-'დანართი N3.2 (ახალი ჭერის ფარგ)'!E36</f>
        <v>8380</v>
      </c>
      <c r="F36" s="33">
        <f>'დანართი N3.ა2 ჭერს ზევით'!F36-'დანართი N3.2 (ახალი ჭერის ფარგ)'!F36</f>
        <v>8100</v>
      </c>
      <c r="G36" s="33">
        <f>'დანართი N3.ა2 ჭერს ზევით'!G36-'დანართი N3.2 (ახალი ჭერის ფარგ)'!G36</f>
        <v>280</v>
      </c>
      <c r="H36" s="32">
        <f>'დანართი N3.ა2 ჭერს ზევით'!H36-'დანართი N3.2 (ახალი ჭერის ფარგ)'!H36</f>
        <v>9130</v>
      </c>
      <c r="I36" s="33">
        <f>'დანართი N3.ა2 ჭერს ზევით'!I36-'დანართი N3.2 (ახალი ჭერის ფარგ)'!I36</f>
        <v>8850</v>
      </c>
      <c r="J36" s="33">
        <f>'დანართი N3.ა2 ჭერს ზევით'!J36-'დანართი N3.2 (ახალი ჭერის ფარგ)'!J36</f>
        <v>280</v>
      </c>
      <c r="K36" s="32">
        <f>'დანართი N3.ა2 ჭერს ზევით'!K36-'დანართი N3.2 (ახალი ჭერის ფარგ)'!K36</f>
        <v>9655</v>
      </c>
      <c r="L36" s="33">
        <f>'დანართი N3.ა2 ჭერს ზევით'!L36-'დანართი N3.2 (ახალი ჭერის ფარგ)'!L36</f>
        <v>9350</v>
      </c>
      <c r="M36" s="33">
        <f>'დანართი N3.ა2 ჭერს ზევით'!M36-'დანართი N3.2 (ახალი ჭერის ფარგ)'!M36</f>
        <v>305</v>
      </c>
      <c r="N36" s="32">
        <f>'დანართი N3.ა2 ჭერს ზევით'!N36-'დანართი N3.2 (ახალი ჭერის ფარგ)'!N36</f>
        <v>10855</v>
      </c>
      <c r="O36" s="33">
        <f>'დანართი N3.ა2 ჭერს ზევით'!O36-'დანართი N3.2 (ახალი ჭერის ფარგ)'!O36</f>
        <v>10550</v>
      </c>
      <c r="P36" s="33">
        <f>'დანართი N3.ა2 ჭერს ზევით'!P36-'დანართი N3.2 (ახალი ჭერის ფარგ)'!P36</f>
        <v>305</v>
      </c>
    </row>
    <row r="37" spans="1:16" s="6" customFormat="1" ht="15.75" x14ac:dyDescent="0.25">
      <c r="A37" s="8"/>
      <c r="B37" s="34"/>
      <c r="C37" s="34"/>
      <c r="D37" s="35" t="s">
        <v>151</v>
      </c>
      <c r="E37" s="36">
        <f>'დანართი N3.ა2 ჭერს ზევით'!E37-'დანართი N3.2 (ახალი ჭერის ფარგ)'!E37</f>
        <v>0</v>
      </c>
      <c r="F37" s="36">
        <f>'დანართი N3.ა2 ჭერს ზევით'!F37-'დანართი N3.2 (ახალი ჭერის ფარგ)'!F37</f>
        <v>0</v>
      </c>
      <c r="G37" s="36">
        <f>'დანართი N3.ა2 ჭერს ზევით'!G37-'დანართი N3.2 (ახალი ჭერის ფარგ)'!G37</f>
        <v>0</v>
      </c>
      <c r="H37" s="36">
        <f>'დანართი N3.ა2 ჭერს ზევით'!H37-'დანართი N3.2 (ახალი ჭერის ფარგ)'!H37</f>
        <v>0</v>
      </c>
      <c r="I37" s="36">
        <f>'დანართი N3.ა2 ჭერს ზევით'!I37-'დანართი N3.2 (ახალი ჭერის ფარგ)'!I37</f>
        <v>0</v>
      </c>
      <c r="J37" s="36">
        <f>'დანართი N3.ა2 ჭერს ზევით'!J37-'დანართი N3.2 (ახალი ჭერის ფარგ)'!J37</f>
        <v>0</v>
      </c>
      <c r="K37" s="36">
        <f>'დანართი N3.ა2 ჭერს ზევით'!K37-'დანართი N3.2 (ახალი ჭერის ფარგ)'!K37</f>
        <v>0</v>
      </c>
      <c r="L37" s="36">
        <f>'დანართი N3.ა2 ჭერს ზევით'!L37-'დანართი N3.2 (ახალი ჭერის ფარგ)'!L37</f>
        <v>0</v>
      </c>
      <c r="M37" s="36">
        <f>'დანართი N3.ა2 ჭერს ზევით'!M37-'დანართი N3.2 (ახალი ჭერის ფარგ)'!M37</f>
        <v>0</v>
      </c>
      <c r="N37" s="36">
        <f>'დანართი N3.ა2 ჭერს ზევით'!N37-'დანართი N3.2 (ახალი ჭერის ფარგ)'!N37</f>
        <v>0</v>
      </c>
      <c r="O37" s="36">
        <f>'დანართი N3.ა2 ჭერს ზევით'!O37-'დანართი N3.2 (ახალი ჭერის ფარგ)'!O37</f>
        <v>0</v>
      </c>
      <c r="P37" s="36">
        <f>'დანართი N3.ა2 ჭერს ზევით'!P37-'დანართი N3.2 (ახალი ჭერის ფარგ)'!P37</f>
        <v>0</v>
      </c>
    </row>
    <row r="38" spans="1:16" s="6" customFormat="1" ht="15.75" x14ac:dyDescent="0.25">
      <c r="A38" s="8"/>
      <c r="B38" s="34"/>
      <c r="C38" s="34"/>
      <c r="D38" s="35" t="s">
        <v>152</v>
      </c>
      <c r="E38" s="36">
        <f>'დანართი N3.ა2 ჭერს ზევით'!E38-'დანართი N3.2 (ახალი ჭერის ფარგ)'!E38</f>
        <v>0</v>
      </c>
      <c r="F38" s="37">
        <f>'დანართი N3.ა2 ჭერს ზევით'!F38-'დანართი N3.2 (ახალი ჭერის ფარგ)'!F38</f>
        <v>0</v>
      </c>
      <c r="G38" s="37">
        <f>'დანართი N3.ა2 ჭერს ზევით'!G38-'დანართი N3.2 (ახალი ჭერის ფარგ)'!G38</f>
        <v>0</v>
      </c>
      <c r="H38" s="36">
        <f>'დანართი N3.ა2 ჭერს ზევით'!H38-'დანართი N3.2 (ახალი ჭერის ფარგ)'!H38</f>
        <v>0</v>
      </c>
      <c r="I38" s="37">
        <f>'დანართი N3.ა2 ჭერს ზევით'!I38-'დანართი N3.2 (ახალი ჭერის ფარგ)'!I38</f>
        <v>0</v>
      </c>
      <c r="J38" s="37">
        <f>'დანართი N3.ა2 ჭერს ზევით'!J38-'დანართი N3.2 (ახალი ჭერის ფარგ)'!J38</f>
        <v>0</v>
      </c>
      <c r="K38" s="36">
        <f>'დანართი N3.ა2 ჭერს ზევით'!K38-'დანართი N3.2 (ახალი ჭერის ფარგ)'!K38</f>
        <v>0</v>
      </c>
      <c r="L38" s="37">
        <f>'დანართი N3.ა2 ჭერს ზევით'!L38-'დანართი N3.2 (ახალი ჭერის ფარგ)'!L38</f>
        <v>0</v>
      </c>
      <c r="M38" s="37">
        <f>'დანართი N3.ა2 ჭერს ზევით'!M38-'დანართი N3.2 (ახალი ჭერის ფარგ)'!M38</f>
        <v>0</v>
      </c>
      <c r="N38" s="36">
        <f>'დანართი N3.ა2 ჭერს ზევით'!N38-'დანართი N3.2 (ახალი ჭერის ფარგ)'!N38</f>
        <v>0</v>
      </c>
      <c r="O38" s="37">
        <f>'დანართი N3.ა2 ჭერს ზევით'!O38-'დანართი N3.2 (ახალი ჭერის ფარგ)'!O38</f>
        <v>0</v>
      </c>
      <c r="P38" s="37">
        <f>'დანართი N3.ა2 ჭერს ზევით'!P38-'დანართი N3.2 (ახალი ჭერის ფარგ)'!P38</f>
        <v>0</v>
      </c>
    </row>
    <row r="39" spans="1:16" s="6" customFormat="1" ht="15.75" x14ac:dyDescent="0.25">
      <c r="A39" s="8"/>
      <c r="B39" s="34"/>
      <c r="C39" s="34"/>
      <c r="D39" s="35" t="s">
        <v>153</v>
      </c>
      <c r="E39" s="36">
        <f>'დანართი N3.ა2 ჭერს ზევით'!E39-'დანართი N3.2 (ახალი ჭერის ფარგ)'!E39</f>
        <v>0</v>
      </c>
      <c r="F39" s="37">
        <f>'დანართი N3.ა2 ჭერს ზევით'!F39-'დანართი N3.2 (ახალი ჭერის ფარგ)'!F39</f>
        <v>0</v>
      </c>
      <c r="G39" s="37">
        <f>'დანართი N3.ა2 ჭერს ზევით'!G39-'დანართი N3.2 (ახალი ჭერის ფარგ)'!G39</f>
        <v>0</v>
      </c>
      <c r="H39" s="36">
        <f>'დანართი N3.ა2 ჭერს ზევით'!H39-'დანართი N3.2 (ახალი ჭერის ფარგ)'!H39</f>
        <v>0</v>
      </c>
      <c r="I39" s="37">
        <f>'დანართი N3.ა2 ჭერს ზევით'!I39-'დანართი N3.2 (ახალი ჭერის ფარგ)'!I39</f>
        <v>0</v>
      </c>
      <c r="J39" s="37">
        <f>'დანართი N3.ა2 ჭერს ზევით'!J39-'დანართი N3.2 (ახალი ჭერის ფარგ)'!J39</f>
        <v>0</v>
      </c>
      <c r="K39" s="36">
        <f>'დანართი N3.ა2 ჭერს ზევით'!K39-'დანართი N3.2 (ახალი ჭერის ფარგ)'!K39</f>
        <v>0</v>
      </c>
      <c r="L39" s="37">
        <f>'დანართი N3.ა2 ჭერს ზევით'!L39-'დანართი N3.2 (ახალი ჭერის ფარგ)'!L39</f>
        <v>0</v>
      </c>
      <c r="M39" s="37">
        <f>'დანართი N3.ა2 ჭერს ზევით'!M39-'დანართი N3.2 (ახალი ჭერის ფარგ)'!M39</f>
        <v>0</v>
      </c>
      <c r="N39" s="36">
        <f>'დანართი N3.ა2 ჭერს ზევით'!N39-'დანართი N3.2 (ახალი ჭერის ფარგ)'!N39</f>
        <v>0</v>
      </c>
      <c r="O39" s="37">
        <f>'დანართი N3.ა2 ჭერს ზევით'!O39-'დანართი N3.2 (ახალი ჭერის ფარგ)'!O39</f>
        <v>0</v>
      </c>
      <c r="P39" s="37">
        <f>'დანართი N3.ა2 ჭერს ზევით'!P39-'დანართი N3.2 (ახალი ჭერის ფარგ)'!P39</f>
        <v>0</v>
      </c>
    </row>
    <row r="40" spans="1:16" ht="75" x14ac:dyDescent="0.25">
      <c r="A40" s="7"/>
      <c r="B40" s="38"/>
      <c r="C40" s="34" t="s">
        <v>38</v>
      </c>
      <c r="D40" s="39" t="s">
        <v>36</v>
      </c>
      <c r="E40" s="40">
        <f>'დანართი N3.ა2 ჭერს ზევით'!E40-'დანართი N3.2 (ახალი ჭერის ფარგ)'!E40</f>
        <v>2780</v>
      </c>
      <c r="F40" s="37">
        <f>'დანართი N3.ა2 ჭერს ზევით'!F40-'დანართი N3.2 (ახალი ჭერის ფარგ)'!F40</f>
        <v>2500</v>
      </c>
      <c r="G40" s="37">
        <f>'დანართი N3.ა2 ჭერს ზევით'!G40-'დანართი N3.2 (ახალი ჭერის ფარგ)'!G40</f>
        <v>280</v>
      </c>
      <c r="H40" s="40">
        <f>'დანართი N3.ა2 ჭერს ზევით'!H40-'დანართი N3.2 (ახალი ჭერის ფარგ)'!H40</f>
        <v>3280</v>
      </c>
      <c r="I40" s="37">
        <f>'დანართი N3.ა2 ჭერს ზევით'!I40-'დანართი N3.2 (ახალი ჭერის ფარგ)'!I40</f>
        <v>3000</v>
      </c>
      <c r="J40" s="37">
        <f>'დანართი N3.ა2 ჭერს ზევით'!J40-'დანართი N3.2 (ახალი ჭერის ფარგ)'!J40</f>
        <v>280</v>
      </c>
      <c r="K40" s="40">
        <f>'დანართი N3.ა2 ჭერს ზევით'!K40-'დანართი N3.2 (ახალი ჭერის ფარგ)'!K40</f>
        <v>3405</v>
      </c>
      <c r="L40" s="37">
        <f>'დანართი N3.ა2 ჭერს ზევით'!L40-'დანართი N3.2 (ახალი ჭერის ფარგ)'!L40</f>
        <v>3100</v>
      </c>
      <c r="M40" s="37">
        <f>'დანართი N3.ა2 ჭერს ზევით'!M40-'დანართი N3.2 (ახალი ჭერის ფარგ)'!M40</f>
        <v>305</v>
      </c>
      <c r="N40" s="40">
        <f>'დანართი N3.ა2 ჭერს ზევით'!N40-'დანართი N3.2 (ახალი ჭერის ფარგ)'!N40</f>
        <v>3805</v>
      </c>
      <c r="O40" s="37">
        <f>'დანართი N3.ა2 ჭერს ზევით'!O40-'დანართი N3.2 (ახალი ჭერის ფარგ)'!O40</f>
        <v>3500</v>
      </c>
      <c r="P40" s="37">
        <f>'დანართი N3.ა2 ჭერს ზევით'!P40-'დანართი N3.2 (ახალი ჭერის ფარგ)'!P40</f>
        <v>305</v>
      </c>
    </row>
    <row r="41" spans="1:16" ht="81" customHeight="1" x14ac:dyDescent="0.25">
      <c r="A41" s="7"/>
      <c r="B41" s="38"/>
      <c r="C41" s="34" t="s">
        <v>39</v>
      </c>
      <c r="D41" s="39" t="s">
        <v>33</v>
      </c>
      <c r="E41" s="40">
        <f>'დანართი N3.ა2 ჭერს ზევით'!E41-'დანართი N3.2 (ახალი ჭერის ფარგ)'!E41</f>
        <v>2750</v>
      </c>
      <c r="F41" s="37">
        <f>'დანართი N3.ა2 ჭერს ზევით'!F41-'დანართი N3.2 (ახალი ჭერის ფარგ)'!F41</f>
        <v>2750</v>
      </c>
      <c r="G41" s="37">
        <f>'დანართი N3.ა2 ჭერს ზევით'!G41-'დანართი N3.2 (ახალი ჭერის ფარგ)'!G41</f>
        <v>0</v>
      </c>
      <c r="H41" s="40">
        <f>'დანართი N3.ა2 ჭერს ზევით'!H41-'დანართი N3.2 (ახალი ჭერის ფარგ)'!H41</f>
        <v>3000</v>
      </c>
      <c r="I41" s="37">
        <f>'დანართი N3.ა2 ჭერს ზევით'!I41-'დანართი N3.2 (ახალი ჭერის ფარგ)'!I41</f>
        <v>3000</v>
      </c>
      <c r="J41" s="37">
        <f>'დანართი N3.ა2 ჭერს ზევით'!J41-'დანართი N3.2 (ახალი ჭერის ფარგ)'!J41</f>
        <v>0</v>
      </c>
      <c r="K41" s="40">
        <f>'დანართი N3.ა2 ჭერს ზევით'!K41-'დანართი N3.2 (ახალი ჭერის ფარგ)'!K41</f>
        <v>3200</v>
      </c>
      <c r="L41" s="37">
        <f>'დანართი N3.ა2 ჭერს ზევით'!L41-'დანართი N3.2 (ახალი ჭერის ფარგ)'!L41</f>
        <v>3200</v>
      </c>
      <c r="M41" s="37">
        <f>'დანართი N3.ა2 ჭერს ზევით'!M41-'დანართი N3.2 (ახალი ჭერის ფარგ)'!M41</f>
        <v>0</v>
      </c>
      <c r="N41" s="40">
        <f>'დანართი N3.ა2 ჭერს ზევით'!N41-'დანართი N3.2 (ახალი ჭერის ფარგ)'!N41</f>
        <v>3500</v>
      </c>
      <c r="O41" s="37">
        <f>'დანართი N3.ა2 ჭერს ზევით'!O41-'დანართი N3.2 (ახალი ჭერის ფარგ)'!O41</f>
        <v>3500</v>
      </c>
      <c r="P41" s="37">
        <f>'დანართი N3.ა2 ჭერს ზევით'!P41-'დანართი N3.2 (ახალი ჭერის ფარგ)'!P41</f>
        <v>0</v>
      </c>
    </row>
    <row r="42" spans="1:16" ht="75" x14ac:dyDescent="0.25">
      <c r="A42" s="7"/>
      <c r="B42" s="38"/>
      <c r="C42" s="34" t="s">
        <v>40</v>
      </c>
      <c r="D42" s="39" t="s">
        <v>34</v>
      </c>
      <c r="E42" s="40">
        <f>'დანართი N3.ა2 ჭერს ზევით'!E42-'დანართი N3.2 (ახალი ჭერის ფარგ)'!E42</f>
        <v>1000</v>
      </c>
      <c r="F42" s="37">
        <f>'დანართი N3.ა2 ჭერს ზევით'!F42-'დანართი N3.2 (ახალი ჭერის ფარგ)'!F42</f>
        <v>1000</v>
      </c>
      <c r="G42" s="37">
        <f>'დანართი N3.ა2 ჭერს ზევით'!G42-'დანართი N3.2 (ახალი ჭერის ფარგ)'!G42</f>
        <v>0</v>
      </c>
      <c r="H42" s="40">
        <f>'დანართი N3.ა2 ჭერს ზევით'!H42-'დანართი N3.2 (ახალი ჭერის ფარგ)'!H42</f>
        <v>1000</v>
      </c>
      <c r="I42" s="37">
        <f>'დანართი N3.ა2 ჭერს ზევით'!I42-'დანართი N3.2 (ახალი ჭერის ფარგ)'!I42</f>
        <v>1000</v>
      </c>
      <c r="J42" s="37">
        <f>'დანართი N3.ა2 ჭერს ზევით'!J42-'დანართი N3.2 (ახალი ჭერის ფარგ)'!J42</f>
        <v>0</v>
      </c>
      <c r="K42" s="40">
        <f>'დანართი N3.ა2 ჭერს ზევით'!K42-'დანართი N3.2 (ახალი ჭერის ფარგ)'!K42</f>
        <v>1100</v>
      </c>
      <c r="L42" s="37">
        <f>'დანართი N3.ა2 ჭერს ზევით'!L42-'დანართი N3.2 (ახალი ჭერის ფარგ)'!L42</f>
        <v>1100</v>
      </c>
      <c r="M42" s="37">
        <f>'დანართი N3.ა2 ჭერს ზევით'!M42-'დანართი N3.2 (ახალი ჭერის ფარგ)'!M42</f>
        <v>0</v>
      </c>
      <c r="N42" s="40">
        <f>'დანართი N3.ა2 ჭერს ზევით'!N42-'დანართი N3.2 (ახალი ჭერის ფარგ)'!N42</f>
        <v>1400</v>
      </c>
      <c r="O42" s="37">
        <f>'დანართი N3.ა2 ჭერს ზევით'!O42-'დანართი N3.2 (ახალი ჭერის ფარგ)'!O42</f>
        <v>1400</v>
      </c>
      <c r="P42" s="37">
        <f>'დანართი N3.ა2 ჭერს ზევით'!P42-'დანართი N3.2 (ახალი ჭერის ფარგ)'!P42</f>
        <v>0</v>
      </c>
    </row>
    <row r="43" spans="1:16" ht="47.25" customHeight="1" x14ac:dyDescent="0.25">
      <c r="A43" s="7"/>
      <c r="B43" s="38"/>
      <c r="C43" s="34" t="s">
        <v>416</v>
      </c>
      <c r="D43" s="39" t="s">
        <v>448</v>
      </c>
      <c r="E43" s="40">
        <f>'დანართი N3.ა2 ჭერს ზევით'!E43-'დანართი N3.2 (ახალი ჭერის ფარგ)'!E43</f>
        <v>1850</v>
      </c>
      <c r="F43" s="37">
        <f>'დანართი N3.ა2 ჭერს ზევით'!F43-'დანართი N3.2 (ახალი ჭერის ფარგ)'!F43</f>
        <v>1850</v>
      </c>
      <c r="G43" s="37">
        <f>'დანართი N3.ა2 ჭერს ზევით'!G43-'დანართი N3.2 (ახალი ჭერის ფარგ)'!G43</f>
        <v>0</v>
      </c>
      <c r="H43" s="40">
        <f>'დანართი N3.ა2 ჭერს ზევით'!H43-'დანართი N3.2 (ახალი ჭერის ფარგ)'!H43</f>
        <v>1850</v>
      </c>
      <c r="I43" s="37">
        <f>'დანართი N3.ა2 ჭერს ზევით'!I43-'დანართი N3.2 (ახალი ჭერის ფარგ)'!I43</f>
        <v>1850</v>
      </c>
      <c r="J43" s="37">
        <f>'დანართი N3.ა2 ჭერს ზევით'!J43-'დანართი N3.2 (ახალი ჭერის ფარგ)'!J43</f>
        <v>0</v>
      </c>
      <c r="K43" s="40">
        <f>'დანართი N3.ა2 ჭერს ზევით'!K43-'დანართი N3.2 (ახალი ჭერის ფარგ)'!K43</f>
        <v>1950</v>
      </c>
      <c r="L43" s="37">
        <f>'დანართი N3.ა2 ჭერს ზევით'!L43-'დანართი N3.2 (ახალი ჭერის ფარგ)'!L43</f>
        <v>1950</v>
      </c>
      <c r="M43" s="37">
        <f>'დანართი N3.ა2 ჭერს ზევით'!M43-'დანართი N3.2 (ახალი ჭერის ფარგ)'!M43</f>
        <v>0</v>
      </c>
      <c r="N43" s="40">
        <f>'დანართი N3.ა2 ჭერს ზევით'!N43-'დანართი N3.2 (ახალი ჭერის ფარგ)'!N43</f>
        <v>2150</v>
      </c>
      <c r="O43" s="37">
        <f>'დანართი N3.ა2 ჭერს ზევით'!O43-'დანართი N3.2 (ახალი ჭერის ფარგ)'!O43</f>
        <v>2150</v>
      </c>
      <c r="P43" s="37">
        <f>'დანართი N3.ა2 ჭერს ზევით'!P43-'დანართი N3.2 (ახალი ჭერის ფარგ)'!P43</f>
        <v>0</v>
      </c>
    </row>
    <row r="44" spans="1:16" s="6" customFormat="1" ht="47.25" x14ac:dyDescent="0.25">
      <c r="A44" s="8"/>
      <c r="B44" s="30" t="s">
        <v>471</v>
      </c>
      <c r="C44" s="31"/>
      <c r="D44" s="31" t="s">
        <v>336</v>
      </c>
      <c r="E44" s="32">
        <f>'დანართი N3.ა2 ჭერს ზევით'!E44-'დანართი N3.2 (ახალი ჭერის ფარგ)'!E44</f>
        <v>0</v>
      </c>
      <c r="F44" s="33">
        <f>'დანართი N3.ა2 ჭერს ზევით'!F44-'დანართი N3.2 (ახალი ჭერის ფარგ)'!F44</f>
        <v>0</v>
      </c>
      <c r="G44" s="33">
        <f>'დანართი N3.ა2 ჭერს ზევით'!G44-'დანართი N3.2 (ახალი ჭერის ფარგ)'!G44</f>
        <v>0</v>
      </c>
      <c r="H44" s="32">
        <f>'დანართი N3.ა2 ჭერს ზევით'!H44-'დანართი N3.2 (ახალი ჭერის ფარგ)'!H44</f>
        <v>0</v>
      </c>
      <c r="I44" s="33">
        <f>'დანართი N3.ა2 ჭერს ზევით'!I44-'დანართი N3.2 (ახალი ჭერის ფარგ)'!I44</f>
        <v>0</v>
      </c>
      <c r="J44" s="33">
        <f>'დანართი N3.ა2 ჭერს ზევით'!J44-'დანართი N3.2 (ახალი ჭერის ფარგ)'!J44</f>
        <v>0</v>
      </c>
      <c r="K44" s="32">
        <f>'დანართი N3.ა2 ჭერს ზევით'!K44-'დანართი N3.2 (ახალი ჭერის ფარგ)'!K44</f>
        <v>0</v>
      </c>
      <c r="L44" s="33">
        <f>'დანართი N3.ა2 ჭერს ზევით'!L44-'დანართი N3.2 (ახალი ჭერის ფარგ)'!L44</f>
        <v>0</v>
      </c>
      <c r="M44" s="33">
        <f>'დანართი N3.ა2 ჭერს ზევით'!M44-'დანართი N3.2 (ახალი ჭერის ფარგ)'!M44</f>
        <v>0</v>
      </c>
      <c r="N44" s="32">
        <f>'დანართი N3.ა2 ჭერს ზევით'!N44-'დანართი N3.2 (ახალი ჭერის ფარგ)'!N44</f>
        <v>0</v>
      </c>
      <c r="O44" s="33">
        <f>'დანართი N3.ა2 ჭერს ზევით'!O44-'დანართი N3.2 (ახალი ჭერის ფარგ)'!O44</f>
        <v>0</v>
      </c>
      <c r="P44" s="33">
        <f>'დანართი N3.ა2 ჭერს ზევით'!P44-'დანართი N3.2 (ახალი ჭერის ფარგ)'!P44</f>
        <v>0</v>
      </c>
    </row>
    <row r="45" spans="1:16" s="6" customFormat="1" ht="15.75" x14ac:dyDescent="0.25">
      <c r="A45" s="8"/>
      <c r="B45" s="34"/>
      <c r="C45" s="34"/>
      <c r="D45" s="35" t="s">
        <v>151</v>
      </c>
      <c r="E45" s="36">
        <f>'დანართი N3.ა2 ჭერს ზევით'!E45-'დანართი N3.2 (ახალი ჭერის ფარგ)'!E45</f>
        <v>0</v>
      </c>
      <c r="F45" s="36">
        <f>'დანართი N3.ა2 ჭერს ზევით'!F45-'დანართი N3.2 (ახალი ჭერის ფარგ)'!F45</f>
        <v>0</v>
      </c>
      <c r="G45" s="36">
        <f>'დანართი N3.ა2 ჭერს ზევით'!G45-'დანართი N3.2 (ახალი ჭერის ფარგ)'!G45</f>
        <v>0</v>
      </c>
      <c r="H45" s="36">
        <f>'დანართი N3.ა2 ჭერს ზევით'!H45-'დანართი N3.2 (ახალი ჭერის ფარგ)'!H45</f>
        <v>0</v>
      </c>
      <c r="I45" s="36">
        <f>'დანართი N3.ა2 ჭერს ზევით'!I45-'დანართი N3.2 (ახალი ჭერის ფარგ)'!I45</f>
        <v>0</v>
      </c>
      <c r="J45" s="36">
        <f>'დანართი N3.ა2 ჭერს ზევით'!J45-'დანართი N3.2 (ახალი ჭერის ფარგ)'!J45</f>
        <v>0</v>
      </c>
      <c r="K45" s="36">
        <f>'დანართი N3.ა2 ჭერს ზევით'!K45-'დანართი N3.2 (ახალი ჭერის ფარგ)'!K45</f>
        <v>0</v>
      </c>
      <c r="L45" s="36">
        <f>'დანართი N3.ა2 ჭერს ზევით'!L45-'დანართი N3.2 (ახალი ჭერის ფარგ)'!L45</f>
        <v>0</v>
      </c>
      <c r="M45" s="36">
        <f>'დანართი N3.ა2 ჭერს ზევით'!M45-'დანართი N3.2 (ახალი ჭერის ფარგ)'!M45</f>
        <v>0</v>
      </c>
      <c r="N45" s="36">
        <f>'დანართი N3.ა2 ჭერს ზევით'!N45-'დანართი N3.2 (ახალი ჭერის ფარგ)'!N45</f>
        <v>0</v>
      </c>
      <c r="O45" s="36">
        <f>'დანართი N3.ა2 ჭერს ზევით'!O45-'დანართი N3.2 (ახალი ჭერის ფარგ)'!O45</f>
        <v>0</v>
      </c>
      <c r="P45" s="36">
        <f>'დანართი N3.ა2 ჭერს ზევით'!P45-'დანართი N3.2 (ახალი ჭერის ფარგ)'!P45</f>
        <v>0</v>
      </c>
    </row>
    <row r="46" spans="1:16" s="6" customFormat="1" ht="15.75" x14ac:dyDescent="0.25">
      <c r="A46" s="8"/>
      <c r="B46" s="34"/>
      <c r="C46" s="34"/>
      <c r="D46" s="35" t="s">
        <v>152</v>
      </c>
      <c r="E46" s="36">
        <f>'დანართი N3.ა2 ჭერს ზევით'!E46-'დანართი N3.2 (ახალი ჭერის ფარგ)'!E46</f>
        <v>0</v>
      </c>
      <c r="F46" s="37">
        <f>'დანართი N3.ა2 ჭერს ზევით'!F46-'დანართი N3.2 (ახალი ჭერის ფარგ)'!F46</f>
        <v>0</v>
      </c>
      <c r="G46" s="37">
        <f>'დანართი N3.ა2 ჭერს ზევით'!G46-'დანართი N3.2 (ახალი ჭერის ფარგ)'!G46</f>
        <v>0</v>
      </c>
      <c r="H46" s="36">
        <f>'დანართი N3.ა2 ჭერს ზევით'!H46-'დანართი N3.2 (ახალი ჭერის ფარგ)'!H46</f>
        <v>0</v>
      </c>
      <c r="I46" s="37">
        <f>'დანართი N3.ა2 ჭერს ზევით'!I46-'დანართი N3.2 (ახალი ჭერის ფარგ)'!I46</f>
        <v>0</v>
      </c>
      <c r="J46" s="37">
        <f>'დანართი N3.ა2 ჭერს ზევით'!J46-'დანართი N3.2 (ახალი ჭერის ფარგ)'!J46</f>
        <v>0</v>
      </c>
      <c r="K46" s="36">
        <f>'დანართი N3.ა2 ჭერს ზევით'!K46-'დანართი N3.2 (ახალი ჭერის ფარგ)'!K46</f>
        <v>0</v>
      </c>
      <c r="L46" s="37">
        <f>'დანართი N3.ა2 ჭერს ზევით'!L46-'დანართი N3.2 (ახალი ჭერის ფარგ)'!L46</f>
        <v>0</v>
      </c>
      <c r="M46" s="37">
        <f>'დანართი N3.ა2 ჭერს ზევით'!M46-'დანართი N3.2 (ახალი ჭერის ფარგ)'!M46</f>
        <v>0</v>
      </c>
      <c r="N46" s="36">
        <f>'დანართი N3.ა2 ჭერს ზევით'!N46-'დანართი N3.2 (ახალი ჭერის ფარგ)'!N46</f>
        <v>0</v>
      </c>
      <c r="O46" s="37">
        <f>'დანართი N3.ა2 ჭერს ზევით'!O46-'დანართი N3.2 (ახალი ჭერის ფარგ)'!O46</f>
        <v>0</v>
      </c>
      <c r="P46" s="37">
        <f>'დანართი N3.ა2 ჭერს ზევით'!P46-'დანართი N3.2 (ახალი ჭერის ფარგ)'!P46</f>
        <v>0</v>
      </c>
    </row>
    <row r="47" spans="1:16" s="6" customFormat="1" ht="15.75" x14ac:dyDescent="0.25">
      <c r="A47" s="8"/>
      <c r="B47" s="34"/>
      <c r="C47" s="34"/>
      <c r="D47" s="35" t="s">
        <v>153</v>
      </c>
      <c r="E47" s="36">
        <f>'დანართი N3.ა2 ჭერს ზევით'!E47-'დანართი N3.2 (ახალი ჭერის ფარგ)'!E47</f>
        <v>0</v>
      </c>
      <c r="F47" s="37">
        <f>'დანართი N3.ა2 ჭერს ზევით'!F47-'დანართი N3.2 (ახალი ჭერის ფარგ)'!F47</f>
        <v>0</v>
      </c>
      <c r="G47" s="37">
        <f>'დანართი N3.ა2 ჭერს ზევით'!G47-'დანართი N3.2 (ახალი ჭერის ფარგ)'!G47</f>
        <v>0</v>
      </c>
      <c r="H47" s="36">
        <f>'დანართი N3.ა2 ჭერს ზევით'!H47-'დანართი N3.2 (ახალი ჭერის ფარგ)'!H47</f>
        <v>0</v>
      </c>
      <c r="I47" s="37">
        <f>'დანართი N3.ა2 ჭერს ზევით'!I47-'დანართი N3.2 (ახალი ჭერის ფარგ)'!I47</f>
        <v>0</v>
      </c>
      <c r="J47" s="37">
        <f>'დანართი N3.ა2 ჭერს ზევით'!J47-'დანართი N3.2 (ახალი ჭერის ფარგ)'!J47</f>
        <v>0</v>
      </c>
      <c r="K47" s="36">
        <f>'დანართი N3.ა2 ჭერს ზევით'!K47-'დანართი N3.2 (ახალი ჭერის ფარგ)'!K47</f>
        <v>0</v>
      </c>
      <c r="L47" s="37">
        <f>'დანართი N3.ა2 ჭერს ზევით'!L47-'დანართი N3.2 (ახალი ჭერის ფარგ)'!L47</f>
        <v>0</v>
      </c>
      <c r="M47" s="37">
        <f>'დანართი N3.ა2 ჭერს ზევით'!M47-'დანართი N3.2 (ახალი ჭერის ფარგ)'!M47</f>
        <v>0</v>
      </c>
      <c r="N47" s="36">
        <f>'დანართი N3.ა2 ჭერს ზევით'!N47-'დანართი N3.2 (ახალი ჭერის ფარგ)'!N47</f>
        <v>0</v>
      </c>
      <c r="O47" s="37">
        <f>'დანართი N3.ა2 ჭერს ზევით'!O47-'დანართი N3.2 (ახალი ჭერის ფარგ)'!O47</f>
        <v>0</v>
      </c>
      <c r="P47" s="37">
        <f>'დანართი N3.ა2 ჭერს ზევით'!P47-'დანართი N3.2 (ახალი ჭერის ფარგ)'!P47</f>
        <v>0</v>
      </c>
    </row>
    <row r="48" spans="1:16" ht="30" x14ac:dyDescent="0.25">
      <c r="A48" s="7"/>
      <c r="B48" s="38"/>
      <c r="C48" s="34" t="s">
        <v>26</v>
      </c>
      <c r="D48" s="39" t="s">
        <v>28</v>
      </c>
      <c r="E48" s="40">
        <f>'დანართი N3.ა2 ჭერს ზევით'!E48-'დანართი N3.2 (ახალი ჭერის ფარგ)'!E48</f>
        <v>0</v>
      </c>
      <c r="F48" s="37">
        <f>'დანართი N3.ა2 ჭერს ზევით'!F48-'დანართი N3.2 (ახალი ჭერის ფარგ)'!F48</f>
        <v>0</v>
      </c>
      <c r="G48" s="37">
        <f>'დანართი N3.ა2 ჭერს ზევით'!G48-'დანართი N3.2 (ახალი ჭერის ფარგ)'!G48</f>
        <v>0</v>
      </c>
      <c r="H48" s="40">
        <f>'დანართი N3.ა2 ჭერს ზევით'!H48-'დანართი N3.2 (ახალი ჭერის ფარგ)'!H48</f>
        <v>0</v>
      </c>
      <c r="I48" s="37">
        <f>'დანართი N3.ა2 ჭერს ზევით'!I48-'დანართი N3.2 (ახალი ჭერის ფარგ)'!I48</f>
        <v>0</v>
      </c>
      <c r="J48" s="37">
        <f>'დანართი N3.ა2 ჭერს ზევით'!J48-'დანართი N3.2 (ახალი ჭერის ფარგ)'!J48</f>
        <v>0</v>
      </c>
      <c r="K48" s="40">
        <f>'დანართი N3.ა2 ჭერს ზევით'!K48-'დანართი N3.2 (ახალი ჭერის ფარგ)'!K48</f>
        <v>0</v>
      </c>
      <c r="L48" s="37">
        <f>'დანართი N3.ა2 ჭერს ზევით'!L48-'დანართი N3.2 (ახალი ჭერის ფარგ)'!L48</f>
        <v>0</v>
      </c>
      <c r="M48" s="37">
        <f>'დანართი N3.ა2 ჭერს ზევით'!M48-'დანართი N3.2 (ახალი ჭერის ფარგ)'!M48</f>
        <v>0</v>
      </c>
      <c r="N48" s="40">
        <f>'დანართი N3.ა2 ჭერს ზევით'!N48-'დანართი N3.2 (ახალი ჭერის ფარგ)'!N48</f>
        <v>0</v>
      </c>
      <c r="O48" s="37">
        <f>'დანართი N3.ა2 ჭერს ზევით'!O48-'დანართი N3.2 (ახალი ჭერის ფარგ)'!O48</f>
        <v>0</v>
      </c>
      <c r="P48" s="37">
        <f>'დანართი N3.ა2 ჭერს ზევით'!P48-'დანართი N3.2 (ახალი ჭერის ფარგ)'!P48</f>
        <v>0</v>
      </c>
    </row>
    <row r="49" spans="1:16" ht="31.5" x14ac:dyDescent="0.25">
      <c r="B49" s="30" t="s">
        <v>473</v>
      </c>
      <c r="C49" s="31"/>
      <c r="D49" s="31" t="s">
        <v>337</v>
      </c>
      <c r="E49" s="32">
        <f>'დანართი N3.ა2 ჭერს ზევით'!E49-'დანართი N3.2 (ახალი ჭერის ფარგ)'!E49</f>
        <v>100</v>
      </c>
      <c r="F49" s="33">
        <f>'დანართი N3.ა2 ჭერს ზევით'!F49-'დანართი N3.2 (ახალი ჭერის ფარგ)'!F49</f>
        <v>0</v>
      </c>
      <c r="G49" s="33">
        <f>'დანართი N3.ა2 ჭერს ზევით'!G49-'დანართი N3.2 (ახალი ჭერის ფარგ)'!G49</f>
        <v>100</v>
      </c>
      <c r="H49" s="32">
        <f>'დანართი N3.ა2 ჭერს ზევით'!H49-'დანართი N3.2 (ახალი ჭერის ფარგ)'!H49</f>
        <v>100</v>
      </c>
      <c r="I49" s="33">
        <f>'დანართი N3.ა2 ჭერს ზევით'!I49-'დანართი N3.2 (ახალი ჭერის ფარგ)'!I49</f>
        <v>0</v>
      </c>
      <c r="J49" s="33">
        <f>'დანართი N3.ა2 ჭერს ზევით'!J49-'დანართი N3.2 (ახალი ჭერის ფარგ)'!J49</f>
        <v>100</v>
      </c>
      <c r="K49" s="32">
        <f>'დანართი N3.ა2 ჭერს ზევით'!K49-'დანართი N3.2 (ახალი ჭერის ფარგ)'!K49</f>
        <v>100</v>
      </c>
      <c r="L49" s="33">
        <f>'დანართი N3.ა2 ჭერს ზევით'!L49-'დანართი N3.2 (ახალი ჭერის ფარგ)'!L49</f>
        <v>0</v>
      </c>
      <c r="M49" s="33">
        <f>'დანართი N3.ა2 ჭერს ზევით'!M49-'დანართი N3.2 (ახალი ჭერის ფარგ)'!M49</f>
        <v>100</v>
      </c>
      <c r="N49" s="32">
        <f>'დანართი N3.ა2 ჭერს ზევით'!N49-'დანართი N3.2 (ახალი ჭერის ფარგ)'!N49</f>
        <v>100</v>
      </c>
      <c r="O49" s="33">
        <f>'დანართი N3.ა2 ჭერს ზევით'!O49-'დანართი N3.2 (ახალი ჭერის ფარგ)'!O49</f>
        <v>0</v>
      </c>
      <c r="P49" s="33">
        <f>'დანართი N3.ა2 ჭერს ზევით'!P49-'დანართი N3.2 (ახალი ჭერის ფარგ)'!P49</f>
        <v>100</v>
      </c>
    </row>
    <row r="50" spans="1:16" s="6" customFormat="1" ht="15.75" x14ac:dyDescent="0.25">
      <c r="A50" s="8"/>
      <c r="B50" s="34"/>
      <c r="C50" s="34"/>
      <c r="D50" s="35" t="s">
        <v>151</v>
      </c>
      <c r="E50" s="36">
        <f>'დანართი N3.ა2 ჭერს ზევით'!E50-'დანართი N3.2 (ახალი ჭერის ფარგ)'!E50</f>
        <v>0</v>
      </c>
      <c r="F50" s="36">
        <f>'დანართი N3.ა2 ჭერს ზევით'!F50-'დანართი N3.2 (ახალი ჭერის ფარგ)'!F50</f>
        <v>0</v>
      </c>
      <c r="G50" s="36">
        <f>'დანართი N3.ა2 ჭერს ზევით'!G50-'დანართი N3.2 (ახალი ჭერის ფარგ)'!G50</f>
        <v>0</v>
      </c>
      <c r="H50" s="36">
        <f>'დანართი N3.ა2 ჭერს ზევით'!H50-'დანართი N3.2 (ახალი ჭერის ფარგ)'!H50</f>
        <v>0</v>
      </c>
      <c r="I50" s="36">
        <f>'დანართი N3.ა2 ჭერს ზევით'!I50-'დანართი N3.2 (ახალი ჭერის ფარგ)'!I50</f>
        <v>0</v>
      </c>
      <c r="J50" s="36">
        <f>'დანართი N3.ა2 ჭერს ზევით'!J50-'დანართი N3.2 (ახალი ჭერის ფარგ)'!J50</f>
        <v>0</v>
      </c>
      <c r="K50" s="36">
        <f>'დანართი N3.ა2 ჭერს ზევით'!K50-'დანართი N3.2 (ახალი ჭერის ფარგ)'!K50</f>
        <v>0</v>
      </c>
      <c r="L50" s="36">
        <f>'დანართი N3.ა2 ჭერს ზევით'!L50-'დანართი N3.2 (ახალი ჭერის ფარგ)'!L50</f>
        <v>0</v>
      </c>
      <c r="M50" s="36">
        <f>'დანართი N3.ა2 ჭერს ზევით'!M50-'დანართი N3.2 (ახალი ჭერის ფარგ)'!M50</f>
        <v>0</v>
      </c>
      <c r="N50" s="36">
        <f>'დანართი N3.ა2 ჭერს ზევით'!N50-'დანართი N3.2 (ახალი ჭერის ფარგ)'!N50</f>
        <v>0</v>
      </c>
      <c r="O50" s="36">
        <f>'დანართი N3.ა2 ჭერს ზევით'!O50-'დანართი N3.2 (ახალი ჭერის ფარგ)'!O50</f>
        <v>0</v>
      </c>
      <c r="P50" s="36">
        <f>'დანართი N3.ა2 ჭერს ზევით'!P50-'დანართი N3.2 (ახალი ჭერის ფარგ)'!P50</f>
        <v>0</v>
      </c>
    </row>
    <row r="51" spans="1:16" s="6" customFormat="1" ht="15.75" x14ac:dyDescent="0.25">
      <c r="A51" s="8"/>
      <c r="B51" s="34"/>
      <c r="C51" s="34"/>
      <c r="D51" s="35" t="s">
        <v>152</v>
      </c>
      <c r="E51" s="36">
        <f>'დანართი N3.ა2 ჭერს ზევით'!E51-'დანართი N3.2 (ახალი ჭერის ფარგ)'!E51</f>
        <v>0</v>
      </c>
      <c r="F51" s="37">
        <f>'დანართი N3.ა2 ჭერს ზევით'!F51-'დანართი N3.2 (ახალი ჭერის ფარგ)'!F51</f>
        <v>0</v>
      </c>
      <c r="G51" s="37">
        <f>'დანართი N3.ა2 ჭერს ზევით'!G51-'დანართი N3.2 (ახალი ჭერის ფარგ)'!G51</f>
        <v>0</v>
      </c>
      <c r="H51" s="36">
        <f>'დანართი N3.ა2 ჭერს ზევით'!H51-'დანართი N3.2 (ახალი ჭერის ფარგ)'!H51</f>
        <v>0</v>
      </c>
      <c r="I51" s="37">
        <f>'დანართი N3.ა2 ჭერს ზევით'!I51-'დანართი N3.2 (ახალი ჭერის ფარგ)'!I51</f>
        <v>0</v>
      </c>
      <c r="J51" s="37">
        <f>'დანართი N3.ა2 ჭერს ზევით'!J51-'დანართი N3.2 (ახალი ჭერის ფარგ)'!J51</f>
        <v>0</v>
      </c>
      <c r="K51" s="36">
        <f>'დანართი N3.ა2 ჭერს ზევით'!K51-'დანართი N3.2 (ახალი ჭერის ფარგ)'!K51</f>
        <v>0</v>
      </c>
      <c r="L51" s="37">
        <f>'დანართი N3.ა2 ჭერს ზევით'!L51-'დანართი N3.2 (ახალი ჭერის ფარგ)'!L51</f>
        <v>0</v>
      </c>
      <c r="M51" s="37">
        <f>'დანართი N3.ა2 ჭერს ზევით'!M51-'დანართი N3.2 (ახალი ჭერის ფარგ)'!M51</f>
        <v>0</v>
      </c>
      <c r="N51" s="36">
        <f>'დანართი N3.ა2 ჭერს ზევით'!N51-'დანართი N3.2 (ახალი ჭერის ფარგ)'!N51</f>
        <v>0</v>
      </c>
      <c r="O51" s="37">
        <f>'დანართი N3.ა2 ჭერს ზევით'!O51-'დანართი N3.2 (ახალი ჭერის ფარგ)'!O51</f>
        <v>0</v>
      </c>
      <c r="P51" s="37">
        <f>'დანართი N3.ა2 ჭერს ზევით'!P51-'დანართი N3.2 (ახალი ჭერის ფარგ)'!P51</f>
        <v>0</v>
      </c>
    </row>
    <row r="52" spans="1:16" s="6" customFormat="1" ht="15.75" x14ac:dyDescent="0.25">
      <c r="A52" s="8"/>
      <c r="B52" s="34"/>
      <c r="C52" s="34"/>
      <c r="D52" s="35" t="s">
        <v>153</v>
      </c>
      <c r="E52" s="36">
        <f>'დანართი N3.ა2 ჭერს ზევით'!E52-'დანართი N3.2 (ახალი ჭერის ფარგ)'!E52</f>
        <v>0</v>
      </c>
      <c r="F52" s="37">
        <f>'დანართი N3.ა2 ჭერს ზევით'!F52-'დანართი N3.2 (ახალი ჭერის ფარგ)'!F52</f>
        <v>0</v>
      </c>
      <c r="G52" s="37">
        <f>'დანართი N3.ა2 ჭერს ზევით'!G52-'დანართი N3.2 (ახალი ჭერის ფარგ)'!G52</f>
        <v>0</v>
      </c>
      <c r="H52" s="36">
        <f>'დანართი N3.ა2 ჭერს ზევით'!H52-'დანართი N3.2 (ახალი ჭერის ფარგ)'!H52</f>
        <v>0</v>
      </c>
      <c r="I52" s="37">
        <f>'დანართი N3.ა2 ჭერს ზევით'!I52-'დანართი N3.2 (ახალი ჭერის ფარგ)'!I52</f>
        <v>0</v>
      </c>
      <c r="J52" s="37">
        <f>'დანართი N3.ა2 ჭერს ზევით'!J52-'დანართი N3.2 (ახალი ჭერის ფარგ)'!J52</f>
        <v>0</v>
      </c>
      <c r="K52" s="36">
        <f>'დანართი N3.ა2 ჭერს ზევით'!K52-'დანართი N3.2 (ახალი ჭერის ფარგ)'!K52</f>
        <v>0</v>
      </c>
      <c r="L52" s="37">
        <f>'დანართი N3.ა2 ჭერს ზევით'!L52-'დანართი N3.2 (ახალი ჭერის ფარგ)'!L52</f>
        <v>0</v>
      </c>
      <c r="M52" s="37">
        <f>'დანართი N3.ა2 ჭერს ზევით'!M52-'დანართი N3.2 (ახალი ჭერის ფარგ)'!M52</f>
        <v>0</v>
      </c>
      <c r="N52" s="36">
        <f>'დანართი N3.ა2 ჭერს ზევით'!N52-'დანართი N3.2 (ახალი ჭერის ფარგ)'!N52</f>
        <v>0</v>
      </c>
      <c r="O52" s="37">
        <f>'დანართი N3.ა2 ჭერს ზევით'!O52-'დანართი N3.2 (ახალი ჭერის ფარგ)'!O52</f>
        <v>0</v>
      </c>
      <c r="P52" s="37">
        <f>'დანართი N3.ა2 ჭერს ზევით'!P52-'დანართი N3.2 (ახალი ჭერის ფარგ)'!P52</f>
        <v>0</v>
      </c>
    </row>
    <row r="53" spans="1:16" ht="30" x14ac:dyDescent="0.25">
      <c r="B53" s="38"/>
      <c r="C53" s="34" t="s">
        <v>42</v>
      </c>
      <c r="D53" s="39" t="s">
        <v>29</v>
      </c>
      <c r="E53" s="40">
        <f>'დანართი N3.ა2 ჭერს ზევით'!E53-'დანართი N3.2 (ახალი ჭერის ფარგ)'!E53</f>
        <v>100</v>
      </c>
      <c r="F53" s="37">
        <f>'დანართი N3.ა2 ჭერს ზევით'!F53-'დანართი N3.2 (ახალი ჭერის ფარგ)'!F53</f>
        <v>0</v>
      </c>
      <c r="G53" s="37">
        <f>'დანართი N3.ა2 ჭერს ზევით'!G53-'დანართი N3.2 (ახალი ჭერის ფარგ)'!G53</f>
        <v>100</v>
      </c>
      <c r="H53" s="40">
        <f>'დანართი N3.ა2 ჭერს ზევით'!H53-'დანართი N3.2 (ახალი ჭერის ფარგ)'!H53</f>
        <v>100</v>
      </c>
      <c r="I53" s="37">
        <f>'დანართი N3.ა2 ჭერს ზევით'!I53-'დანართი N3.2 (ახალი ჭერის ფარგ)'!I53</f>
        <v>0</v>
      </c>
      <c r="J53" s="37">
        <f>'დანართი N3.ა2 ჭერს ზევით'!J53-'დანართი N3.2 (ახალი ჭერის ფარგ)'!J53</f>
        <v>100</v>
      </c>
      <c r="K53" s="40">
        <f>'დანართი N3.ა2 ჭერს ზევით'!K53-'დანართი N3.2 (ახალი ჭერის ფარგ)'!K53</f>
        <v>100</v>
      </c>
      <c r="L53" s="37">
        <f>'დანართი N3.ა2 ჭერს ზევით'!L53-'დანართი N3.2 (ახალი ჭერის ფარგ)'!L53</f>
        <v>0</v>
      </c>
      <c r="M53" s="37">
        <f>'დანართი N3.ა2 ჭერს ზევით'!M53-'დანართი N3.2 (ახალი ჭერის ფარგ)'!M53</f>
        <v>100</v>
      </c>
      <c r="N53" s="40">
        <f>'დანართი N3.ა2 ჭერს ზევით'!N53-'დანართი N3.2 (ახალი ჭერის ფარგ)'!N53</f>
        <v>100</v>
      </c>
      <c r="O53" s="37">
        <f>'დანართი N3.ა2 ჭერს ზევით'!O53-'დანართი N3.2 (ახალი ჭერის ფარგ)'!O53</f>
        <v>0</v>
      </c>
      <c r="P53" s="37">
        <f>'დანართი N3.ა2 ჭერს ზევით'!P53-'დანართი N3.2 (ახალი ჭერის ფარგ)'!P53</f>
        <v>100</v>
      </c>
    </row>
    <row r="54" spans="1:16" ht="15.75" x14ac:dyDescent="0.25">
      <c r="B54" s="30" t="s">
        <v>474</v>
      </c>
      <c r="C54" s="31"/>
      <c r="D54" s="31" t="s">
        <v>437</v>
      </c>
      <c r="E54" s="32">
        <f>'დანართი N3.ა2 ჭერს ზევით'!E54-'დანართი N3.2 (ახალი ჭერის ფარგ)'!E54</f>
        <v>0</v>
      </c>
      <c r="F54" s="33">
        <f>'დანართი N3.ა2 ჭერს ზევით'!F54-'დანართი N3.2 (ახალი ჭერის ფარგ)'!F54</f>
        <v>0</v>
      </c>
      <c r="G54" s="33">
        <f>'დანართი N3.ა2 ჭერს ზევით'!G54-'დანართი N3.2 (ახალი ჭერის ფარგ)'!G54</f>
        <v>0</v>
      </c>
      <c r="H54" s="32">
        <f>'დანართი N3.ა2 ჭერს ზევით'!H54-'დანართი N3.2 (ახალი ჭერის ფარგ)'!H54</f>
        <v>0</v>
      </c>
      <c r="I54" s="33">
        <f>'დანართი N3.ა2 ჭერს ზევით'!I54-'დანართი N3.2 (ახალი ჭერის ფარგ)'!I54</f>
        <v>0</v>
      </c>
      <c r="J54" s="33">
        <f>'დანართი N3.ა2 ჭერს ზევით'!J54-'დანართი N3.2 (ახალი ჭერის ფარგ)'!J54</f>
        <v>0</v>
      </c>
      <c r="K54" s="32">
        <f>'დანართი N3.ა2 ჭერს ზევით'!K54-'დანართი N3.2 (ახალი ჭერის ფარგ)'!K54</f>
        <v>0</v>
      </c>
      <c r="L54" s="33">
        <f>'დანართი N3.ა2 ჭერს ზევით'!L54-'დანართი N3.2 (ახალი ჭერის ფარგ)'!L54</f>
        <v>0</v>
      </c>
      <c r="M54" s="33">
        <f>'დანართი N3.ა2 ჭერს ზევით'!M54-'დანართი N3.2 (ახალი ჭერის ფარგ)'!M54</f>
        <v>0</v>
      </c>
      <c r="N54" s="32">
        <f>'დანართი N3.ა2 ჭერს ზევით'!N54-'დანართი N3.2 (ახალი ჭერის ფარგ)'!N54</f>
        <v>0</v>
      </c>
      <c r="O54" s="33">
        <f>'დანართი N3.ა2 ჭერს ზევით'!O54-'დანართი N3.2 (ახალი ჭერის ფარგ)'!O54</f>
        <v>0</v>
      </c>
      <c r="P54" s="33">
        <f>'დანართი N3.ა2 ჭერს ზევით'!P54-'დანართი N3.2 (ახალი ჭერის ფარგ)'!P54</f>
        <v>0</v>
      </c>
    </row>
    <row r="55" spans="1:16" s="6" customFormat="1" ht="15.75" x14ac:dyDescent="0.25">
      <c r="A55" s="8"/>
      <c r="B55" s="34"/>
      <c r="C55" s="34"/>
      <c r="D55" s="35" t="s">
        <v>151</v>
      </c>
      <c r="E55" s="36">
        <f>'დანართი N3.ა2 ჭერს ზევით'!E55-'დანართი N3.2 (ახალი ჭერის ფარგ)'!E55</f>
        <v>0</v>
      </c>
      <c r="F55" s="36">
        <f>'დანართი N3.ა2 ჭერს ზევით'!F55-'დანართი N3.2 (ახალი ჭერის ფარგ)'!F55</f>
        <v>0</v>
      </c>
      <c r="G55" s="36">
        <f>'დანართი N3.ა2 ჭერს ზევით'!G55-'დანართი N3.2 (ახალი ჭერის ფარგ)'!G55</f>
        <v>0</v>
      </c>
      <c r="H55" s="36">
        <f>'დანართი N3.ა2 ჭერს ზევით'!H55-'დანართი N3.2 (ახალი ჭერის ფარგ)'!H55</f>
        <v>0</v>
      </c>
      <c r="I55" s="36">
        <f>'დანართი N3.ა2 ჭერს ზევით'!I55-'დანართი N3.2 (ახალი ჭერის ფარგ)'!I55</f>
        <v>0</v>
      </c>
      <c r="J55" s="36">
        <f>'დანართი N3.ა2 ჭერს ზევით'!J55-'დანართი N3.2 (ახალი ჭერის ფარგ)'!J55</f>
        <v>0</v>
      </c>
      <c r="K55" s="36">
        <f>'დანართი N3.ა2 ჭერს ზევით'!K55-'დანართი N3.2 (ახალი ჭერის ფარგ)'!K55</f>
        <v>0</v>
      </c>
      <c r="L55" s="36">
        <f>'დანართი N3.ა2 ჭერს ზევით'!L55-'დანართი N3.2 (ახალი ჭერის ფარგ)'!L55</f>
        <v>0</v>
      </c>
      <c r="M55" s="36">
        <f>'დანართი N3.ა2 ჭერს ზევით'!M55-'დანართი N3.2 (ახალი ჭერის ფარგ)'!M55</f>
        <v>0</v>
      </c>
      <c r="N55" s="36">
        <f>'დანართი N3.ა2 ჭერს ზევით'!N55-'დანართი N3.2 (ახალი ჭერის ფარგ)'!N55</f>
        <v>0</v>
      </c>
      <c r="O55" s="36">
        <f>'დანართი N3.ა2 ჭერს ზევით'!O55-'დანართი N3.2 (ახალი ჭერის ფარგ)'!O55</f>
        <v>0</v>
      </c>
      <c r="P55" s="36">
        <f>'დანართი N3.ა2 ჭერს ზევით'!P55-'დანართი N3.2 (ახალი ჭერის ფარგ)'!P55</f>
        <v>0</v>
      </c>
    </row>
    <row r="56" spans="1:16" s="6" customFormat="1" ht="15.75" x14ac:dyDescent="0.25">
      <c r="A56" s="8"/>
      <c r="B56" s="34"/>
      <c r="C56" s="34"/>
      <c r="D56" s="35" t="s">
        <v>152</v>
      </c>
      <c r="E56" s="36">
        <f>'დანართი N3.ა2 ჭერს ზევით'!E56-'დანართი N3.2 (ახალი ჭერის ფარგ)'!E56</f>
        <v>0</v>
      </c>
      <c r="F56" s="37">
        <f>'დანართი N3.ა2 ჭერს ზევით'!F56-'დანართი N3.2 (ახალი ჭერის ფარგ)'!F56</f>
        <v>0</v>
      </c>
      <c r="G56" s="37">
        <f>'დანართი N3.ა2 ჭერს ზევით'!G56-'დანართი N3.2 (ახალი ჭერის ფარგ)'!G56</f>
        <v>0</v>
      </c>
      <c r="H56" s="36">
        <f>'დანართი N3.ა2 ჭერს ზევით'!H56-'დანართი N3.2 (ახალი ჭერის ფარგ)'!H56</f>
        <v>0</v>
      </c>
      <c r="I56" s="37">
        <f>'დანართი N3.ა2 ჭერს ზევით'!I56-'დანართი N3.2 (ახალი ჭერის ფარგ)'!I56</f>
        <v>0</v>
      </c>
      <c r="J56" s="37">
        <f>'დანართი N3.ა2 ჭერს ზევით'!J56-'დანართი N3.2 (ახალი ჭერის ფარგ)'!J56</f>
        <v>0</v>
      </c>
      <c r="K56" s="36">
        <f>'დანართი N3.ა2 ჭერს ზევით'!K56-'დანართი N3.2 (ახალი ჭერის ფარგ)'!K56</f>
        <v>0</v>
      </c>
      <c r="L56" s="37">
        <f>'დანართი N3.ა2 ჭერს ზევით'!L56-'დანართი N3.2 (ახალი ჭერის ფარგ)'!L56</f>
        <v>0</v>
      </c>
      <c r="M56" s="37">
        <f>'დანართი N3.ა2 ჭერს ზევით'!M56-'დანართი N3.2 (ახალი ჭერის ფარგ)'!M56</f>
        <v>0</v>
      </c>
      <c r="N56" s="36">
        <f>'დანართი N3.ა2 ჭერს ზევით'!N56-'დანართი N3.2 (ახალი ჭერის ფარგ)'!N56</f>
        <v>0</v>
      </c>
      <c r="O56" s="37">
        <f>'დანართი N3.ა2 ჭერს ზევით'!O56-'დანართი N3.2 (ახალი ჭერის ფარგ)'!O56</f>
        <v>0</v>
      </c>
      <c r="P56" s="37">
        <f>'დანართი N3.ა2 ჭერს ზევით'!P56-'დანართი N3.2 (ახალი ჭერის ფარგ)'!P56</f>
        <v>0</v>
      </c>
    </row>
    <row r="57" spans="1:16" s="6" customFormat="1" ht="15.75" x14ac:dyDescent="0.25">
      <c r="A57" s="8"/>
      <c r="B57" s="34"/>
      <c r="C57" s="34"/>
      <c r="D57" s="35" t="s">
        <v>153</v>
      </c>
      <c r="E57" s="36">
        <f>'დანართი N3.ა2 ჭერს ზევით'!E57-'დანართი N3.2 (ახალი ჭერის ფარგ)'!E57</f>
        <v>0</v>
      </c>
      <c r="F57" s="37">
        <f>'დანართი N3.ა2 ჭერს ზევით'!F57-'დანართი N3.2 (ახალი ჭერის ფარგ)'!F57</f>
        <v>0</v>
      </c>
      <c r="G57" s="37">
        <f>'დანართი N3.ა2 ჭერს ზევით'!G57-'დანართი N3.2 (ახალი ჭერის ფარგ)'!G57</f>
        <v>0</v>
      </c>
      <c r="H57" s="36">
        <f>'დანართი N3.ა2 ჭერს ზევით'!H57-'დანართი N3.2 (ახალი ჭერის ფარგ)'!H57</f>
        <v>0</v>
      </c>
      <c r="I57" s="37">
        <f>'დანართი N3.ა2 ჭერს ზევით'!I57-'დანართი N3.2 (ახალი ჭერის ფარგ)'!I57</f>
        <v>0</v>
      </c>
      <c r="J57" s="37">
        <f>'დანართი N3.ა2 ჭერს ზევით'!J57-'დანართი N3.2 (ახალი ჭერის ფარგ)'!J57</f>
        <v>0</v>
      </c>
      <c r="K57" s="36">
        <f>'დანართი N3.ა2 ჭერს ზევით'!K57-'დანართი N3.2 (ახალი ჭერის ფარგ)'!K57</f>
        <v>0</v>
      </c>
      <c r="L57" s="37">
        <f>'დანართი N3.ა2 ჭერს ზევით'!L57-'დანართი N3.2 (ახალი ჭერის ფარგ)'!L57</f>
        <v>0</v>
      </c>
      <c r="M57" s="37">
        <f>'დანართი N3.ა2 ჭერს ზევით'!M57-'დანართი N3.2 (ახალი ჭერის ფარგ)'!M57</f>
        <v>0</v>
      </c>
      <c r="N57" s="36">
        <f>'დანართი N3.ა2 ჭერს ზევით'!N57-'დანართი N3.2 (ახალი ჭერის ფარგ)'!N57</f>
        <v>0</v>
      </c>
      <c r="O57" s="37">
        <f>'დანართი N3.ა2 ჭერს ზევით'!O57-'დანართი N3.2 (ახალი ჭერის ფარგ)'!O57</f>
        <v>0</v>
      </c>
      <c r="P57" s="37">
        <f>'დანართი N3.ა2 ჭერს ზევით'!P57-'დანართი N3.2 (ახალი ჭერის ფარგ)'!P57</f>
        <v>0</v>
      </c>
    </row>
    <row r="58" spans="1:16" ht="15.75" x14ac:dyDescent="0.25">
      <c r="B58" s="38"/>
      <c r="C58" s="34" t="s">
        <v>438</v>
      </c>
      <c r="D58" s="39" t="s">
        <v>428</v>
      </c>
      <c r="E58" s="40">
        <f>'დანართი N3.ა2 ჭერს ზევით'!E58-'დანართი N3.2 (ახალი ჭერის ფარგ)'!E58</f>
        <v>0</v>
      </c>
      <c r="F58" s="37">
        <f>'დანართი N3.ა2 ჭერს ზევით'!F58-'დანართი N3.2 (ახალი ჭერის ფარგ)'!F58</f>
        <v>0</v>
      </c>
      <c r="G58" s="37">
        <f>'დანართი N3.ა2 ჭერს ზევით'!G58-'დანართი N3.2 (ახალი ჭერის ფარგ)'!G58</f>
        <v>0</v>
      </c>
      <c r="H58" s="40">
        <f>'დანართი N3.ა2 ჭერს ზევით'!H58-'დანართი N3.2 (ახალი ჭერის ფარგ)'!H58</f>
        <v>0</v>
      </c>
      <c r="I58" s="37">
        <f>'დანართი N3.ა2 ჭერს ზევით'!I58-'დანართი N3.2 (ახალი ჭერის ფარგ)'!I58</f>
        <v>0</v>
      </c>
      <c r="J58" s="37">
        <f>'დანართი N3.ა2 ჭერს ზევით'!J58-'დანართი N3.2 (ახალი ჭერის ფარგ)'!J58</f>
        <v>0</v>
      </c>
      <c r="K58" s="40">
        <f>'დანართი N3.ა2 ჭერს ზევით'!K58-'დანართი N3.2 (ახალი ჭერის ფარგ)'!K58</f>
        <v>0</v>
      </c>
      <c r="L58" s="37">
        <f>'დანართი N3.ა2 ჭერს ზევით'!L58-'დანართი N3.2 (ახალი ჭერის ფარგ)'!L58</f>
        <v>0</v>
      </c>
      <c r="M58" s="37">
        <f>'დანართი N3.ა2 ჭერს ზევით'!M58-'დანართი N3.2 (ახალი ჭერის ფარგ)'!M58</f>
        <v>0</v>
      </c>
      <c r="N58" s="40">
        <f>'დანართი N3.ა2 ჭერს ზევით'!N58-'დანართი N3.2 (ახალი ჭერის ფარგ)'!N58</f>
        <v>0</v>
      </c>
      <c r="O58" s="37">
        <f>'დანართი N3.ა2 ჭერს ზევით'!O58-'დანართი N3.2 (ახალი ჭერის ფარგ)'!O58</f>
        <v>0</v>
      </c>
      <c r="P58" s="37">
        <f>'დანართი N3.ა2 ჭერს ზევით'!P58-'დანართი N3.2 (ახალი ჭერის ფარგ)'!P58</f>
        <v>0</v>
      </c>
    </row>
    <row r="59" spans="1:16" ht="45" x14ac:dyDescent="0.25">
      <c r="B59" s="38"/>
      <c r="C59" s="34" t="s">
        <v>439</v>
      </c>
      <c r="D59" s="39" t="s">
        <v>429</v>
      </c>
      <c r="E59" s="40">
        <f>'დანართი N3.ა2 ჭერს ზევით'!E59-'დანართი N3.2 (ახალი ჭერის ფარგ)'!E59</f>
        <v>0</v>
      </c>
      <c r="F59" s="37">
        <f>'დანართი N3.ა2 ჭერს ზევით'!F59-'დანართი N3.2 (ახალი ჭერის ფარგ)'!F59</f>
        <v>0</v>
      </c>
      <c r="G59" s="37">
        <f>'დანართი N3.ა2 ჭერს ზევით'!G59-'დანართი N3.2 (ახალი ჭერის ფარგ)'!G59</f>
        <v>0</v>
      </c>
      <c r="H59" s="40">
        <f>'დანართი N3.ა2 ჭერს ზევით'!H59-'დანართი N3.2 (ახალი ჭერის ფარგ)'!H59</f>
        <v>0</v>
      </c>
      <c r="I59" s="37">
        <f>'დანართი N3.ა2 ჭერს ზევით'!I59-'დანართი N3.2 (ახალი ჭერის ფარგ)'!I59</f>
        <v>0</v>
      </c>
      <c r="J59" s="37">
        <f>'დანართი N3.ა2 ჭერს ზევით'!J59-'დანართი N3.2 (ახალი ჭერის ფარგ)'!J59</f>
        <v>0</v>
      </c>
      <c r="K59" s="40">
        <f>'დანართი N3.ა2 ჭერს ზევით'!K59-'დანართი N3.2 (ახალი ჭერის ფარგ)'!K59</f>
        <v>0</v>
      </c>
      <c r="L59" s="37">
        <f>'დანართი N3.ა2 ჭერს ზევით'!L59-'დანართი N3.2 (ახალი ჭერის ფარგ)'!L59</f>
        <v>0</v>
      </c>
      <c r="M59" s="37">
        <f>'დანართი N3.ა2 ჭერს ზევით'!M59-'დანართი N3.2 (ახალი ჭერის ფარგ)'!M59</f>
        <v>0</v>
      </c>
      <c r="N59" s="40">
        <f>'დანართი N3.ა2 ჭერს ზევით'!N59-'დანართი N3.2 (ახალი ჭერის ფარგ)'!N59</f>
        <v>0</v>
      </c>
      <c r="O59" s="37">
        <f>'დანართი N3.ა2 ჭერს ზევით'!O59-'დანართი N3.2 (ახალი ჭერის ფარგ)'!O59</f>
        <v>0</v>
      </c>
      <c r="P59" s="37">
        <f>'დანართი N3.ა2 ჭერს ზევით'!P59-'დანართი N3.2 (ახალი ჭერის ფარგ)'!P59</f>
        <v>0</v>
      </c>
    </row>
    <row r="60" spans="1:16" ht="45" x14ac:dyDescent="0.25">
      <c r="B60" s="38"/>
      <c r="C60" s="34" t="s">
        <v>440</v>
      </c>
      <c r="D60" s="39" t="s">
        <v>430</v>
      </c>
      <c r="E60" s="40">
        <f>'დანართი N3.ა2 ჭერს ზევით'!E60-'დანართი N3.2 (ახალი ჭერის ფარგ)'!E60</f>
        <v>0</v>
      </c>
      <c r="F60" s="37">
        <f>'დანართი N3.ა2 ჭერს ზევით'!F60-'დანართი N3.2 (ახალი ჭერის ფარგ)'!F60</f>
        <v>0</v>
      </c>
      <c r="G60" s="37">
        <f>'დანართი N3.ა2 ჭერს ზევით'!G60-'დანართი N3.2 (ახალი ჭერის ფარგ)'!G60</f>
        <v>0</v>
      </c>
      <c r="H60" s="40">
        <f>'დანართი N3.ა2 ჭერს ზევით'!H60-'დანართი N3.2 (ახალი ჭერის ფარგ)'!H60</f>
        <v>0</v>
      </c>
      <c r="I60" s="37">
        <f>'დანართი N3.ა2 ჭერს ზევით'!I60-'დანართი N3.2 (ახალი ჭერის ფარგ)'!I60</f>
        <v>0</v>
      </c>
      <c r="J60" s="37">
        <f>'დანართი N3.ა2 ჭერს ზევით'!J60-'დანართი N3.2 (ახალი ჭერის ფარგ)'!J60</f>
        <v>0</v>
      </c>
      <c r="K60" s="40">
        <f>'დანართი N3.ა2 ჭერს ზევით'!K60-'დანართი N3.2 (ახალი ჭერის ფარგ)'!K60</f>
        <v>0</v>
      </c>
      <c r="L60" s="37">
        <f>'დანართი N3.ა2 ჭერს ზევით'!L60-'დანართი N3.2 (ახალი ჭერის ფარგ)'!L60</f>
        <v>0</v>
      </c>
      <c r="M60" s="37">
        <f>'დანართი N3.ა2 ჭერს ზევით'!M60-'დანართი N3.2 (ახალი ჭერის ფარგ)'!M60</f>
        <v>0</v>
      </c>
      <c r="N60" s="40">
        <f>'დანართი N3.ა2 ჭერს ზევით'!N60-'დანართი N3.2 (ახალი ჭერის ფარგ)'!N60</f>
        <v>0</v>
      </c>
      <c r="O60" s="37">
        <f>'დანართი N3.ა2 ჭერს ზევით'!O60-'დანართი N3.2 (ახალი ჭერის ფარგ)'!O60</f>
        <v>0</v>
      </c>
      <c r="P60" s="37">
        <f>'დანართი N3.ა2 ჭერს ზევით'!P60-'დანართი N3.2 (ახალი ჭერის ფარგ)'!P60</f>
        <v>0</v>
      </c>
    </row>
    <row r="61" spans="1:16" ht="33.75" customHeight="1" x14ac:dyDescent="0.25">
      <c r="B61" s="38"/>
      <c r="C61" s="34" t="s">
        <v>441</v>
      </c>
      <c r="D61" s="39" t="s">
        <v>431</v>
      </c>
      <c r="E61" s="40">
        <f>'დანართი N3.ა2 ჭერს ზევით'!E61-'დანართი N3.2 (ახალი ჭერის ფარგ)'!E61</f>
        <v>0</v>
      </c>
      <c r="F61" s="37">
        <f>'დანართი N3.ა2 ჭერს ზევით'!F61-'დანართი N3.2 (ახალი ჭერის ფარგ)'!F61</f>
        <v>0</v>
      </c>
      <c r="G61" s="37">
        <f>'დანართი N3.ა2 ჭერს ზევით'!G61-'დანართი N3.2 (ახალი ჭერის ფარგ)'!G61</f>
        <v>0</v>
      </c>
      <c r="H61" s="40">
        <f>'დანართი N3.ა2 ჭერს ზევით'!H61-'დანართი N3.2 (ახალი ჭერის ფარგ)'!H61</f>
        <v>0</v>
      </c>
      <c r="I61" s="37">
        <f>'დანართი N3.ა2 ჭერს ზევით'!I61-'დანართი N3.2 (ახალი ჭერის ფარგ)'!I61</f>
        <v>0</v>
      </c>
      <c r="J61" s="37">
        <f>'დანართი N3.ა2 ჭერს ზევით'!J61-'დანართი N3.2 (ახალი ჭერის ფარგ)'!J61</f>
        <v>0</v>
      </c>
      <c r="K61" s="40">
        <f>'დანართი N3.ა2 ჭერს ზევით'!K61-'დანართი N3.2 (ახალი ჭერის ფარგ)'!K61</f>
        <v>0</v>
      </c>
      <c r="L61" s="37">
        <f>'დანართი N3.ა2 ჭერს ზევით'!L61-'დანართი N3.2 (ახალი ჭერის ფარგ)'!L61</f>
        <v>0</v>
      </c>
      <c r="M61" s="37">
        <f>'დანართი N3.ა2 ჭერს ზევით'!M61-'დანართი N3.2 (ახალი ჭერის ფარგ)'!M61</f>
        <v>0</v>
      </c>
      <c r="N61" s="40">
        <f>'დანართი N3.ა2 ჭერს ზევით'!N61-'დანართი N3.2 (ახალი ჭერის ფარგ)'!N61</f>
        <v>0</v>
      </c>
      <c r="O61" s="37">
        <f>'დანართი N3.ა2 ჭერს ზევით'!O61-'დანართი N3.2 (ახალი ჭერის ფარგ)'!O61</f>
        <v>0</v>
      </c>
      <c r="P61" s="37">
        <f>'დანართი N3.ა2 ჭერს ზევით'!P61-'დანართი N3.2 (ახალი ჭერის ფარგ)'!P61</f>
        <v>0</v>
      </c>
    </row>
    <row r="62" spans="1:16" s="6" customFormat="1" ht="31.5" x14ac:dyDescent="0.25">
      <c r="A62" s="8"/>
      <c r="B62" s="30" t="s">
        <v>580</v>
      </c>
      <c r="C62" s="31"/>
      <c r="D62" s="31" t="s">
        <v>581</v>
      </c>
      <c r="E62" s="32">
        <f>'დანართი N3.ა2 ჭერს ზევით'!E62-'დანართი N3.2 (ახალი ჭერის ფარგ)'!E62</f>
        <v>422</v>
      </c>
      <c r="F62" s="33">
        <f>'დანართი N3.ა2 ჭერს ზევით'!F62-'დანართი N3.2 (ახალი ჭერის ფარგ)'!F62</f>
        <v>422</v>
      </c>
      <c r="G62" s="33">
        <f>'დანართი N3.ა2 ჭერს ზევით'!G62-'დანართი N3.2 (ახალი ჭერის ფარგ)'!G62</f>
        <v>0</v>
      </c>
      <c r="H62" s="32">
        <f>'დანართი N3.ა2 ჭერს ზევით'!H62-'დანართი N3.2 (ახალი ჭერის ფარგ)'!H62</f>
        <v>422</v>
      </c>
      <c r="I62" s="33">
        <f>'დანართი N3.ა2 ჭერს ზევით'!I62-'დანართი N3.2 (ახალი ჭერის ფარგ)'!I62</f>
        <v>422</v>
      </c>
      <c r="J62" s="33">
        <f>'დანართი N3.ა2 ჭერს ზევით'!J62-'დანართი N3.2 (ახალი ჭერის ფარგ)'!J62</f>
        <v>0</v>
      </c>
      <c r="K62" s="32">
        <f>'დანართი N3.ა2 ჭერს ზევით'!K62-'დანართი N3.2 (ახალი ჭერის ფარგ)'!K62</f>
        <v>422</v>
      </c>
      <c r="L62" s="33">
        <f>'დანართი N3.ა2 ჭერს ზევით'!L62-'დანართი N3.2 (ახალი ჭერის ფარგ)'!L62</f>
        <v>422</v>
      </c>
      <c r="M62" s="33">
        <f>'დანართი N3.ა2 ჭერს ზევით'!M62-'დანართი N3.2 (ახალი ჭერის ფარგ)'!M62</f>
        <v>0</v>
      </c>
      <c r="N62" s="32">
        <f>'დანართი N3.ა2 ჭერს ზევით'!N62-'დანართი N3.2 (ახალი ჭერის ფარგ)'!N62</f>
        <v>465</v>
      </c>
      <c r="O62" s="33">
        <f>'დანართი N3.ა2 ჭერს ზევით'!O62-'დანართი N3.2 (ახალი ჭერის ფარგ)'!O62</f>
        <v>465</v>
      </c>
      <c r="P62" s="33">
        <f>'დანართი N3.ა2 ჭერს ზევით'!P62-'დანართი N3.2 (ახალი ჭერის ფარგ)'!P62</f>
        <v>0</v>
      </c>
    </row>
    <row r="63" spans="1:16" s="6" customFormat="1" ht="15.75" x14ac:dyDescent="0.25">
      <c r="A63" s="8"/>
      <c r="B63" s="34"/>
      <c r="C63" s="34"/>
      <c r="D63" s="35" t="s">
        <v>151</v>
      </c>
      <c r="E63" s="36">
        <f>'დანართი N3.ა2 ჭერს ზევით'!E63-'დანართი N3.2 (ახალი ჭერის ფარგ)'!E63</f>
        <v>0</v>
      </c>
      <c r="F63" s="36">
        <f>'დანართი N3.ა2 ჭერს ზევით'!F63-'დანართი N3.2 (ახალი ჭერის ფარგ)'!F63</f>
        <v>0</v>
      </c>
      <c r="G63" s="36">
        <f>'დანართი N3.ა2 ჭერს ზევით'!G63-'დანართი N3.2 (ახალი ჭერის ფარგ)'!G63</f>
        <v>0</v>
      </c>
      <c r="H63" s="36">
        <f>'დანართი N3.ა2 ჭერს ზევით'!H63-'დანართი N3.2 (ახალი ჭერის ფარგ)'!H63</f>
        <v>0</v>
      </c>
      <c r="I63" s="36">
        <f>'დანართი N3.ა2 ჭერს ზევით'!I63-'დანართი N3.2 (ახალი ჭერის ფარგ)'!I63</f>
        <v>0</v>
      </c>
      <c r="J63" s="36">
        <f>'დანართი N3.ა2 ჭერს ზევით'!J63-'დანართი N3.2 (ახალი ჭერის ფარგ)'!J63</f>
        <v>0</v>
      </c>
      <c r="K63" s="36">
        <f>'დანართი N3.ა2 ჭერს ზევით'!K63-'დანართი N3.2 (ახალი ჭერის ფარგ)'!K63</f>
        <v>0</v>
      </c>
      <c r="L63" s="36">
        <f>'დანართი N3.ა2 ჭერს ზევით'!L63-'დანართი N3.2 (ახალი ჭერის ფარგ)'!L63</f>
        <v>0</v>
      </c>
      <c r="M63" s="36">
        <f>'დანართი N3.ა2 ჭერს ზევით'!M63-'დანართი N3.2 (ახალი ჭერის ფარგ)'!M63</f>
        <v>0</v>
      </c>
      <c r="N63" s="36">
        <f>'დანართი N3.ა2 ჭერს ზევით'!N63-'დანართი N3.2 (ახალი ჭერის ფარგ)'!N63</f>
        <v>0</v>
      </c>
      <c r="O63" s="36">
        <f>'დანართი N3.ა2 ჭერს ზევით'!O63-'დანართი N3.2 (ახალი ჭერის ფარგ)'!O63</f>
        <v>0</v>
      </c>
      <c r="P63" s="36">
        <f>'დანართი N3.ა2 ჭერს ზევით'!P63-'დანართი N3.2 (ახალი ჭერის ფარგ)'!P63</f>
        <v>0</v>
      </c>
    </row>
    <row r="64" spans="1:16" s="6" customFormat="1" ht="15.75" x14ac:dyDescent="0.25">
      <c r="A64" s="8"/>
      <c r="B64" s="34"/>
      <c r="C64" s="34"/>
      <c r="D64" s="35" t="s">
        <v>152</v>
      </c>
      <c r="E64" s="36">
        <f>'დანართი N3.ა2 ჭერს ზევით'!E64-'დანართი N3.2 (ახალი ჭერის ფარგ)'!E64</f>
        <v>0</v>
      </c>
      <c r="F64" s="37">
        <f>'დანართი N3.ა2 ჭერს ზევით'!F64-'დანართი N3.2 (ახალი ჭერის ფარგ)'!F64</f>
        <v>0</v>
      </c>
      <c r="G64" s="37">
        <f>'დანართი N3.ა2 ჭერს ზევით'!G64-'დანართი N3.2 (ახალი ჭერის ფარგ)'!G64</f>
        <v>0</v>
      </c>
      <c r="H64" s="36">
        <f>'დანართი N3.ა2 ჭერს ზევით'!H64-'დანართი N3.2 (ახალი ჭერის ფარგ)'!H64</f>
        <v>0</v>
      </c>
      <c r="I64" s="37">
        <f>'დანართი N3.ა2 ჭერს ზევით'!I64-'დანართი N3.2 (ახალი ჭერის ფარგ)'!I64</f>
        <v>0</v>
      </c>
      <c r="J64" s="37">
        <f>'დანართი N3.ა2 ჭერს ზევით'!J64-'დანართი N3.2 (ახალი ჭერის ფარგ)'!J64</f>
        <v>0</v>
      </c>
      <c r="K64" s="36">
        <f>'დანართი N3.ა2 ჭერს ზევით'!K64-'დანართი N3.2 (ახალი ჭერის ფარგ)'!K64</f>
        <v>0</v>
      </c>
      <c r="L64" s="37">
        <f>'დანართი N3.ა2 ჭერს ზევით'!L64-'დანართი N3.2 (ახალი ჭერის ფარგ)'!L64</f>
        <v>0</v>
      </c>
      <c r="M64" s="37">
        <f>'დანართი N3.ა2 ჭერს ზევით'!M64-'დანართი N3.2 (ახალი ჭერის ფარგ)'!M64</f>
        <v>0</v>
      </c>
      <c r="N64" s="36">
        <f>'დანართი N3.ა2 ჭერს ზევით'!N64-'დანართი N3.2 (ახალი ჭერის ფარგ)'!N64</f>
        <v>0</v>
      </c>
      <c r="O64" s="37">
        <f>'დანართი N3.ა2 ჭერს ზევით'!O64-'დანართი N3.2 (ახალი ჭერის ფარგ)'!O64</f>
        <v>0</v>
      </c>
      <c r="P64" s="37">
        <f>'დანართი N3.ა2 ჭერს ზევით'!P64-'დანართი N3.2 (ახალი ჭერის ფარგ)'!P64</f>
        <v>0</v>
      </c>
    </row>
    <row r="65" spans="1:16" s="6" customFormat="1" ht="15.75" x14ac:dyDescent="0.25">
      <c r="A65" s="8"/>
      <c r="B65" s="34"/>
      <c r="C65" s="34"/>
      <c r="D65" s="35" t="s">
        <v>153</v>
      </c>
      <c r="E65" s="36">
        <f>'დანართი N3.ა2 ჭერს ზევით'!E65-'დანართი N3.2 (ახალი ჭერის ფარგ)'!E65</f>
        <v>0</v>
      </c>
      <c r="F65" s="37">
        <f>'დანართი N3.ა2 ჭერს ზევით'!F65-'დანართი N3.2 (ახალი ჭერის ფარგ)'!F65</f>
        <v>0</v>
      </c>
      <c r="G65" s="37">
        <f>'დანართი N3.ა2 ჭერს ზევით'!G65-'დანართი N3.2 (ახალი ჭერის ფარგ)'!G65</f>
        <v>0</v>
      </c>
      <c r="H65" s="36">
        <f>'დანართი N3.ა2 ჭერს ზევით'!H65-'დანართი N3.2 (ახალი ჭერის ფარგ)'!H65</f>
        <v>0</v>
      </c>
      <c r="I65" s="37">
        <f>'დანართი N3.ა2 ჭერს ზევით'!I65-'დანართი N3.2 (ახალი ჭერის ფარგ)'!I65</f>
        <v>0</v>
      </c>
      <c r="J65" s="37">
        <f>'დანართი N3.ა2 ჭერს ზევით'!J65-'დანართი N3.2 (ახალი ჭერის ფარგ)'!J65</f>
        <v>0</v>
      </c>
      <c r="K65" s="36">
        <f>'დანართი N3.ა2 ჭერს ზევით'!K65-'დანართი N3.2 (ახალი ჭერის ფარგ)'!K65</f>
        <v>0</v>
      </c>
      <c r="L65" s="37">
        <f>'დანართი N3.ა2 ჭერს ზევით'!L65-'დანართი N3.2 (ახალი ჭერის ფარგ)'!L65</f>
        <v>0</v>
      </c>
      <c r="M65" s="37">
        <f>'დანართი N3.ა2 ჭერს ზევით'!M65-'დანართი N3.2 (ახალი ჭერის ფარგ)'!M65</f>
        <v>0</v>
      </c>
      <c r="N65" s="36">
        <f>'დანართი N3.ა2 ჭერს ზევით'!N65-'დანართი N3.2 (ახალი ჭერის ფარგ)'!N65</f>
        <v>0</v>
      </c>
      <c r="O65" s="37">
        <f>'დანართი N3.ა2 ჭერს ზევით'!O65-'დანართი N3.2 (ახალი ჭერის ფარგ)'!O65</f>
        <v>0</v>
      </c>
      <c r="P65" s="37">
        <f>'დანართი N3.ა2 ჭერს ზევით'!P65-'დანართი N3.2 (ახალი ჭერის ფარგ)'!P65</f>
        <v>0</v>
      </c>
    </row>
    <row r="66" spans="1:16" ht="30" x14ac:dyDescent="0.25">
      <c r="A66" s="7"/>
      <c r="B66" s="38"/>
      <c r="C66" s="34" t="s">
        <v>582</v>
      </c>
      <c r="D66" s="39" t="s">
        <v>25</v>
      </c>
      <c r="E66" s="40">
        <f>'დანართი N3.ა2 ჭერს ზევით'!E66-'დანართი N3.2 (ახალი ჭერის ფარგ)'!E66</f>
        <v>422</v>
      </c>
      <c r="F66" s="37">
        <f>'დანართი N3.ა2 ჭერს ზევით'!F66-'დანართი N3.2 (ახალი ჭერის ფარგ)'!F66</f>
        <v>422</v>
      </c>
      <c r="G66" s="37">
        <f>'დანართი N3.ა2 ჭერს ზევით'!G66-'დანართი N3.2 (ახალი ჭერის ფარგ)'!G66</f>
        <v>0</v>
      </c>
      <c r="H66" s="40">
        <f>'დანართი N3.ა2 ჭერს ზევით'!H66-'დანართი N3.2 (ახალი ჭერის ფარგ)'!H66</f>
        <v>422</v>
      </c>
      <c r="I66" s="37">
        <f>'დანართი N3.ა2 ჭერს ზევით'!I66-'დანართი N3.2 (ახალი ჭერის ფარგ)'!I66</f>
        <v>422</v>
      </c>
      <c r="J66" s="37">
        <f>'დანართი N3.ა2 ჭერს ზევით'!J66-'დანართი N3.2 (ახალი ჭერის ფარგ)'!J66</f>
        <v>0</v>
      </c>
      <c r="K66" s="40">
        <f>'დანართი N3.ა2 ჭერს ზევით'!K66-'დანართი N3.2 (ახალი ჭერის ფარგ)'!K66</f>
        <v>422</v>
      </c>
      <c r="L66" s="37">
        <f>'დანართი N3.ა2 ჭერს ზევით'!L66-'დანართი N3.2 (ახალი ჭერის ფარგ)'!L66</f>
        <v>422</v>
      </c>
      <c r="M66" s="37">
        <f>'დანართი N3.ა2 ჭერს ზევით'!M66-'დანართი N3.2 (ახალი ჭერის ფარგ)'!M66</f>
        <v>0</v>
      </c>
      <c r="N66" s="40">
        <f>'დანართი N3.ა2 ჭერს ზევით'!N66-'დანართი N3.2 (ახალი ჭერის ფარგ)'!N66</f>
        <v>450</v>
      </c>
      <c r="O66" s="37">
        <f>'დანართი N3.ა2 ჭერს ზევით'!O66-'დანართი N3.2 (ახალი ჭერის ფარგ)'!O66</f>
        <v>450</v>
      </c>
      <c r="P66" s="37">
        <f>'დანართი N3.ა2 ჭერს ზევით'!P66-'დანართი N3.2 (ახალი ჭერის ფარგ)'!P66</f>
        <v>0</v>
      </c>
    </row>
    <row r="67" spans="1:16" ht="30" x14ac:dyDescent="0.25">
      <c r="A67" s="7"/>
      <c r="B67" s="38"/>
      <c r="C67" s="34" t="s">
        <v>583</v>
      </c>
      <c r="D67" s="39" t="s">
        <v>468</v>
      </c>
      <c r="E67" s="40">
        <f>'დანართი N3.ა2 ჭერს ზევით'!E67-'დანართი N3.2 (ახალი ჭერის ფარგ)'!E67</f>
        <v>0</v>
      </c>
      <c r="F67" s="37">
        <f>'დანართი N3.ა2 ჭერს ზევით'!F67-'დანართი N3.2 (ახალი ჭერის ფარგ)'!F67</f>
        <v>0</v>
      </c>
      <c r="G67" s="37">
        <f>'დანართი N3.ა2 ჭერს ზევით'!G67-'დანართი N3.2 (ახალი ჭერის ფარგ)'!G67</f>
        <v>0</v>
      </c>
      <c r="H67" s="40">
        <f>'დანართი N3.ა2 ჭერს ზევით'!H67-'დანართი N3.2 (ახალი ჭერის ფარგ)'!H67</f>
        <v>0</v>
      </c>
      <c r="I67" s="37">
        <f>'დანართი N3.ა2 ჭერს ზევით'!I67-'დანართი N3.2 (ახალი ჭერის ფარგ)'!I67</f>
        <v>0</v>
      </c>
      <c r="J67" s="37">
        <f>'დანართი N3.ა2 ჭერს ზევით'!J67-'დანართი N3.2 (ახალი ჭერის ფარგ)'!J67</f>
        <v>0</v>
      </c>
      <c r="K67" s="40">
        <f>'დანართი N3.ა2 ჭერს ზევით'!K67-'დანართი N3.2 (ახალი ჭერის ფარგ)'!K67</f>
        <v>0</v>
      </c>
      <c r="L67" s="37">
        <f>'დანართი N3.ა2 ჭერს ზევით'!L67-'დანართი N3.2 (ახალი ჭერის ფარგ)'!L67</f>
        <v>0</v>
      </c>
      <c r="M67" s="37">
        <f>'დანართი N3.ა2 ჭერს ზევით'!M67-'დანართი N3.2 (ახალი ჭერის ფარგ)'!M67</f>
        <v>0</v>
      </c>
      <c r="N67" s="40">
        <f>'დანართი N3.ა2 ჭერს ზევით'!N67-'დანართი N3.2 (ახალი ჭერის ფარგ)'!N67</f>
        <v>15</v>
      </c>
      <c r="O67" s="37">
        <f>'დანართი N3.ა2 ჭერს ზევით'!O67-'დანართი N3.2 (ახალი ჭერის ფარგ)'!O67</f>
        <v>15</v>
      </c>
      <c r="P67" s="37">
        <f>'დანართი N3.ა2 ჭერს ზევით'!P67-'დანართი N3.2 (ახალი ჭერის ფარგ)'!P67</f>
        <v>0</v>
      </c>
    </row>
    <row r="68" spans="1:16" s="6" customFormat="1" ht="31.5" x14ac:dyDescent="0.25">
      <c r="A68" s="8"/>
      <c r="B68" s="30" t="s">
        <v>602</v>
      </c>
      <c r="C68" s="31"/>
      <c r="D68" s="31" t="s">
        <v>604</v>
      </c>
      <c r="E68" s="32">
        <f>'დანართი N3.ა2 ჭერს ზევით'!E68-'დანართი N3.2 (ახალი ჭერის ფარგ)'!E68</f>
        <v>1700</v>
      </c>
      <c r="F68" s="33">
        <f>'დანართი N3.ა2 ჭერს ზევით'!F68-'დანართი N3.2 (ახალი ჭერის ფარგ)'!F68</f>
        <v>1700</v>
      </c>
      <c r="G68" s="33">
        <f>'დანართი N3.ა2 ჭერს ზევით'!G68-'დანართი N3.2 (ახალი ჭერის ფარგ)'!G68</f>
        <v>0</v>
      </c>
      <c r="H68" s="32">
        <f>'დანართი N3.ა2 ჭერს ზევით'!H68-'დანართი N3.2 (ახალი ჭერის ფარგ)'!H68</f>
        <v>2500</v>
      </c>
      <c r="I68" s="33">
        <f>'დანართი N3.ა2 ჭერს ზევით'!I68-'დანართი N3.2 (ახალი ჭერის ფარგ)'!I68</f>
        <v>2500</v>
      </c>
      <c r="J68" s="33">
        <f>'დანართი N3.ა2 ჭერს ზევით'!J68-'დანართი N3.2 (ახალი ჭერის ფარგ)'!J68</f>
        <v>0</v>
      </c>
      <c r="K68" s="32">
        <f>'დანართი N3.ა2 ჭერს ზევით'!K68-'დანართი N3.2 (ახალი ჭერის ფარგ)'!K68</f>
        <v>2500</v>
      </c>
      <c r="L68" s="33">
        <f>'დანართი N3.ა2 ჭერს ზევით'!L68-'დანართი N3.2 (ახალი ჭერის ფარგ)'!L68</f>
        <v>2500</v>
      </c>
      <c r="M68" s="33">
        <f>'დანართი N3.ა2 ჭერს ზევით'!M68-'დანართი N3.2 (ახალი ჭერის ფარგ)'!M68</f>
        <v>0</v>
      </c>
      <c r="N68" s="32">
        <f>'დანართი N3.ა2 ჭერს ზევით'!N68-'დანართი N3.2 (ახალი ჭერის ფარგ)'!N68</f>
        <v>2500</v>
      </c>
      <c r="O68" s="33">
        <f>'დანართი N3.ა2 ჭერს ზევით'!O68-'დანართი N3.2 (ახალი ჭერის ფარგ)'!O68</f>
        <v>2500</v>
      </c>
      <c r="P68" s="33">
        <f>'დანართი N3.ა2 ჭერს ზევით'!P68-'დანართი N3.2 (ახალი ჭერის ფარგ)'!P68</f>
        <v>0</v>
      </c>
    </row>
    <row r="69" spans="1:16" s="6" customFormat="1" ht="15.75" x14ac:dyDescent="0.25">
      <c r="A69" s="8"/>
      <c r="B69" s="34"/>
      <c r="C69" s="34"/>
      <c r="D69" s="35" t="s">
        <v>151</v>
      </c>
      <c r="E69" s="36">
        <f>'დანართი N3.ა2 ჭერს ზევით'!E69-'დანართი N3.2 (ახალი ჭერის ფარგ)'!E69</f>
        <v>65</v>
      </c>
      <c r="F69" s="36">
        <f>'დანართი N3.ა2 ჭერს ზევით'!F69-'დანართი N3.2 (ახალი ჭერის ფარგ)'!F69</f>
        <v>65</v>
      </c>
      <c r="G69" s="36">
        <f>'დანართი N3.ა2 ჭერს ზევით'!G69-'დანართი N3.2 (ახალი ჭერის ფარგ)'!G69</f>
        <v>0</v>
      </c>
      <c r="H69" s="36">
        <f>'დანართი N3.ა2 ჭერს ზევით'!H69-'დანართი N3.2 (ახალი ჭერის ფარგ)'!H69</f>
        <v>75</v>
      </c>
      <c r="I69" s="36">
        <f>'დანართი N3.ა2 ჭერს ზევით'!I69-'დანართი N3.2 (ახალი ჭერის ფარგ)'!I69</f>
        <v>75</v>
      </c>
      <c r="J69" s="36">
        <f>'დანართი N3.ა2 ჭერს ზევით'!J69-'დანართი N3.2 (ახალი ჭერის ფარგ)'!J69</f>
        <v>0</v>
      </c>
      <c r="K69" s="36">
        <f>'დანართი N3.ა2 ჭერს ზევით'!K69-'დანართი N3.2 (ახალი ჭერის ფარგ)'!K69</f>
        <v>75</v>
      </c>
      <c r="L69" s="36">
        <f>'დანართი N3.ა2 ჭერს ზევით'!L69-'დანართი N3.2 (ახალი ჭერის ფარგ)'!L69</f>
        <v>75</v>
      </c>
      <c r="M69" s="36">
        <f>'დანართი N3.ა2 ჭერს ზევით'!M69-'დანართი N3.2 (ახალი ჭერის ფარგ)'!M69</f>
        <v>0</v>
      </c>
      <c r="N69" s="36">
        <f>'დანართი N3.ა2 ჭერს ზევით'!N69-'დანართი N3.2 (ახალი ჭერის ფარგ)'!N69</f>
        <v>75</v>
      </c>
      <c r="O69" s="36">
        <f>'დანართი N3.ა2 ჭერს ზევით'!O69-'დანართი N3.2 (ახალი ჭერის ფარგ)'!O69</f>
        <v>75</v>
      </c>
      <c r="P69" s="36">
        <f>'დანართი N3.ა2 ჭერს ზევით'!P69-'დანართი N3.2 (ახალი ჭერის ფარგ)'!P69</f>
        <v>0</v>
      </c>
    </row>
    <row r="70" spans="1:16" s="6" customFormat="1" ht="15.75" x14ac:dyDescent="0.25">
      <c r="A70" s="8"/>
      <c r="B70" s="34"/>
      <c r="C70" s="34"/>
      <c r="D70" s="35" t="s">
        <v>152</v>
      </c>
      <c r="E70" s="36">
        <f>'დანართი N3.ა2 ჭერს ზევით'!E70-'დანართი N3.2 (ახალი ჭერის ფარგ)'!E70</f>
        <v>50</v>
      </c>
      <c r="F70" s="37">
        <f>'დანართი N3.ა2 ჭერს ზევით'!F70-'დანართი N3.2 (ახალი ჭერის ფარგ)'!F70</f>
        <v>50</v>
      </c>
      <c r="G70" s="37">
        <f>'დანართი N3.ა2 ჭერს ზევით'!G70-'დანართი N3.2 (ახალი ჭერის ფარგ)'!G70</f>
        <v>0</v>
      </c>
      <c r="H70" s="36">
        <f>'დანართი N3.ა2 ჭერს ზევით'!H70-'დანართი N3.2 (ახალი ჭერის ფარგ)'!H70</f>
        <v>60</v>
      </c>
      <c r="I70" s="37">
        <f>'დანართი N3.ა2 ჭერს ზევით'!I70-'დანართი N3.2 (ახალი ჭერის ფარგ)'!I70</f>
        <v>60</v>
      </c>
      <c r="J70" s="37">
        <f>'დანართი N3.ა2 ჭერს ზევით'!J70-'დანართი N3.2 (ახალი ჭერის ფარგ)'!J70</f>
        <v>0</v>
      </c>
      <c r="K70" s="36">
        <f>'დანართი N3.ა2 ჭერს ზევით'!K70-'დანართი N3.2 (ახალი ჭერის ფარგ)'!K70</f>
        <v>60</v>
      </c>
      <c r="L70" s="37">
        <f>'დანართი N3.ა2 ჭერს ზევით'!L70-'დანართი N3.2 (ახალი ჭერის ფარგ)'!L70</f>
        <v>60</v>
      </c>
      <c r="M70" s="37">
        <f>'დანართი N3.ა2 ჭერს ზევით'!M70-'დანართი N3.2 (ახალი ჭერის ფარგ)'!M70</f>
        <v>0</v>
      </c>
      <c r="N70" s="36">
        <f>'დანართი N3.ა2 ჭერს ზევით'!N70-'დანართი N3.2 (ახალი ჭერის ფარგ)'!N70</f>
        <v>60</v>
      </c>
      <c r="O70" s="37">
        <f>'დანართი N3.ა2 ჭერს ზევით'!O70-'დანართი N3.2 (ახალი ჭერის ფარგ)'!O70</f>
        <v>60</v>
      </c>
      <c r="P70" s="37">
        <f>'დანართი N3.ა2 ჭერს ზევით'!P70-'დანართი N3.2 (ახალი ჭერის ფარგ)'!P70</f>
        <v>0</v>
      </c>
    </row>
    <row r="71" spans="1:16" s="6" customFormat="1" ht="15.75" x14ac:dyDescent="0.25">
      <c r="A71" s="8"/>
      <c r="B71" s="34"/>
      <c r="C71" s="34"/>
      <c r="D71" s="35" t="s">
        <v>153</v>
      </c>
      <c r="E71" s="36">
        <f>'დანართი N3.ა2 ჭერს ზევით'!E71-'დანართი N3.2 (ახალი ჭერის ფარგ)'!E71</f>
        <v>15</v>
      </c>
      <c r="F71" s="37">
        <f>'დანართი N3.ა2 ჭერს ზევით'!F71-'დანართი N3.2 (ახალი ჭერის ფარგ)'!F71</f>
        <v>15</v>
      </c>
      <c r="G71" s="37">
        <f>'დანართი N3.ა2 ჭერს ზევით'!G71-'დანართი N3.2 (ახალი ჭერის ფარგ)'!G71</f>
        <v>0</v>
      </c>
      <c r="H71" s="36">
        <f>'დანართი N3.ა2 ჭერს ზევით'!H71-'დანართი N3.2 (ახალი ჭერის ფარგ)'!H71</f>
        <v>15</v>
      </c>
      <c r="I71" s="37">
        <f>'დანართი N3.ა2 ჭერს ზევით'!I71-'დანართი N3.2 (ახალი ჭერის ფარგ)'!I71</f>
        <v>15</v>
      </c>
      <c r="J71" s="37">
        <f>'დანართი N3.ა2 ჭერს ზევით'!J71-'დანართი N3.2 (ახალი ჭერის ფარგ)'!J71</f>
        <v>0</v>
      </c>
      <c r="K71" s="36">
        <f>'დანართი N3.ა2 ჭერს ზევით'!K71-'დანართი N3.2 (ახალი ჭერის ფარგ)'!K71</f>
        <v>15</v>
      </c>
      <c r="L71" s="37">
        <f>'დანართი N3.ა2 ჭერს ზევით'!L71-'დანართი N3.2 (ახალი ჭერის ფარგ)'!L71</f>
        <v>15</v>
      </c>
      <c r="M71" s="37">
        <f>'დანართი N3.ა2 ჭერს ზევით'!M71-'დანართი N3.2 (ახალი ჭერის ფარგ)'!M71</f>
        <v>0</v>
      </c>
      <c r="N71" s="36">
        <f>'დანართი N3.ა2 ჭერს ზევით'!N71-'დანართი N3.2 (ახალი ჭერის ფარგ)'!N71</f>
        <v>15</v>
      </c>
      <c r="O71" s="37">
        <f>'დანართი N3.ა2 ჭერს ზევით'!O71-'დანართი N3.2 (ახალი ჭერის ფარგ)'!O71</f>
        <v>15</v>
      </c>
      <c r="P71" s="37">
        <f>'დანართი N3.ა2 ჭერს ზევით'!P71-'დანართი N3.2 (ახალი ჭერის ფარგ)'!P71</f>
        <v>0</v>
      </c>
    </row>
    <row r="72" spans="1:16" ht="30" x14ac:dyDescent="0.25">
      <c r="A72" s="7"/>
      <c r="B72" s="38"/>
      <c r="C72" s="34" t="s">
        <v>603</v>
      </c>
      <c r="D72" s="39" t="s">
        <v>604</v>
      </c>
      <c r="E72" s="40">
        <f>'დანართი N3.ა2 ჭერს ზევით'!E72-'დანართი N3.2 (ახალი ჭერის ფარგ)'!E72</f>
        <v>1700</v>
      </c>
      <c r="F72" s="37">
        <f>'დანართი N3.ა2 ჭერს ზევით'!F72-'დანართი N3.2 (ახალი ჭერის ფარგ)'!F72</f>
        <v>1700</v>
      </c>
      <c r="G72" s="37">
        <f>'დანართი N3.ა2 ჭერს ზევით'!G72-'დანართი N3.2 (ახალი ჭერის ფარგ)'!G72</f>
        <v>0</v>
      </c>
      <c r="H72" s="40">
        <f>'დანართი N3.ა2 ჭერს ზევით'!H72-'დანართი N3.2 (ახალი ჭერის ფარგ)'!H72</f>
        <v>2500</v>
      </c>
      <c r="I72" s="37">
        <f>'დანართი N3.ა2 ჭერს ზევით'!I72-'დანართი N3.2 (ახალი ჭერის ფარგ)'!I72</f>
        <v>2500</v>
      </c>
      <c r="J72" s="37">
        <f>'დანართი N3.ა2 ჭერს ზევით'!J72-'დანართი N3.2 (ახალი ჭერის ფარგ)'!J72</f>
        <v>0</v>
      </c>
      <c r="K72" s="40">
        <f>'დანართი N3.ა2 ჭერს ზევით'!K72-'დანართი N3.2 (ახალი ჭერის ფარგ)'!K72</f>
        <v>2500</v>
      </c>
      <c r="L72" s="37">
        <f>'დანართი N3.ა2 ჭერს ზევით'!L72-'დანართი N3.2 (ახალი ჭერის ფარგ)'!L72</f>
        <v>2500</v>
      </c>
      <c r="M72" s="37">
        <f>'დანართი N3.ა2 ჭერს ზევით'!M72-'დანართი N3.2 (ახალი ჭერის ფარგ)'!M72</f>
        <v>0</v>
      </c>
      <c r="N72" s="40">
        <f>'დანართი N3.ა2 ჭერს ზევით'!N72-'დანართი N3.2 (ახალი ჭერის ფარგ)'!N72</f>
        <v>2500</v>
      </c>
      <c r="O72" s="37">
        <f>'დანართი N3.ა2 ჭერს ზევით'!O72-'დანართი N3.2 (ახალი ჭერის ფარგ)'!O72</f>
        <v>2500</v>
      </c>
      <c r="P72" s="37">
        <f>'დანართი N3.ა2 ჭერს ზევით'!P72-'დანართი N3.2 (ახალი ჭერის ფარგ)'!P72</f>
        <v>0</v>
      </c>
    </row>
    <row r="73" spans="1:16" ht="38.25" customHeight="1" x14ac:dyDescent="0.25">
      <c r="B73" s="16" t="s">
        <v>475</v>
      </c>
      <c r="C73" s="17"/>
      <c r="D73" s="18" t="s">
        <v>44</v>
      </c>
      <c r="E73" s="19">
        <f>'დანართი N3.ა2 ჭერს ზევით'!E73-'დანართი N3.2 (ახალი ჭერის ფარგ)'!E73</f>
        <v>35180</v>
      </c>
      <c r="F73" s="19">
        <f>'დანართი N3.ა2 ჭერს ზევით'!F73-'დანართი N3.2 (ახალი ჭერის ფარგ)'!F73</f>
        <v>35180</v>
      </c>
      <c r="G73" s="19">
        <f>'დანართი N3.ა2 ჭერს ზევით'!G73-'დანართი N3.2 (ახალი ჭერის ფარგ)'!G73</f>
        <v>0</v>
      </c>
      <c r="H73" s="19">
        <f>'დანართი N3.ა2 ჭერს ზევით'!H73-'დანართი N3.2 (ახალი ჭერის ფარგ)'!H73</f>
        <v>32480</v>
      </c>
      <c r="I73" s="19">
        <f>'დანართი N3.ა2 ჭერს ზევით'!I73-'დანართი N3.2 (ახალი ჭერის ფარგ)'!I73</f>
        <v>32480</v>
      </c>
      <c r="J73" s="19">
        <f>'დანართი N3.ა2 ჭერს ზევით'!J73-'დანართი N3.2 (ახალი ჭერის ფარგ)'!J73</f>
        <v>0</v>
      </c>
      <c r="K73" s="19">
        <f>'დანართი N3.ა2 ჭერს ზევით'!K73-'დანართი N3.2 (ახალი ჭერის ფარგ)'!K73</f>
        <v>30480</v>
      </c>
      <c r="L73" s="19">
        <f>'დანართი N3.ა2 ჭერს ზევით'!L73-'დანართი N3.2 (ახალი ჭერის ფარგ)'!L73</f>
        <v>30480</v>
      </c>
      <c r="M73" s="19">
        <f>'დანართი N3.ა2 ჭერს ზევით'!M73-'დანართი N3.2 (ახალი ჭერის ფარგ)'!M73</f>
        <v>0</v>
      </c>
      <c r="N73" s="19">
        <f>'დანართი N3.ა2 ჭერს ზევით'!N73-'დანართი N3.2 (ახალი ჭერის ფარგ)'!N73</f>
        <v>30480</v>
      </c>
      <c r="O73" s="19">
        <f>'დანართი N3.ა2 ჭერს ზევით'!O73-'დანართი N3.2 (ახალი ჭერის ფარგ)'!O73</f>
        <v>30480</v>
      </c>
      <c r="P73" s="19">
        <f>'დანართი N3.ა2 ჭერს ზევით'!P73-'დანართი N3.2 (ახალი ჭერის ფარგ)'!P73</f>
        <v>0</v>
      </c>
    </row>
    <row r="74" spans="1:16" s="6" customFormat="1" ht="15.75" x14ac:dyDescent="0.25">
      <c r="A74" s="8"/>
      <c r="B74" s="34"/>
      <c r="C74" s="34"/>
      <c r="D74" s="35" t="s">
        <v>151</v>
      </c>
      <c r="E74" s="36">
        <f>'დანართი N3.ა2 ჭერს ზევით'!E74-'დანართი N3.2 (ახალი ჭერის ფარგ)'!E74</f>
        <v>17</v>
      </c>
      <c r="F74" s="36">
        <f>'დანართი N3.ა2 ჭერს ზევით'!F74-'დანართი N3.2 (ახალი ჭერის ფარგ)'!F74</f>
        <v>17</v>
      </c>
      <c r="G74" s="36">
        <f>'დანართი N3.ა2 ჭერს ზევით'!G74-'დანართი N3.2 (ახალი ჭერის ფარგ)'!G74</f>
        <v>0</v>
      </c>
      <c r="H74" s="36">
        <f>'დანართი N3.ა2 ჭერს ზევით'!H74-'დანართი N3.2 (ახალი ჭერის ფარგ)'!H74</f>
        <v>17</v>
      </c>
      <c r="I74" s="36">
        <f>'დანართი N3.ა2 ჭერს ზევით'!I74-'დანართი N3.2 (ახალი ჭერის ფარგ)'!I74</f>
        <v>17</v>
      </c>
      <c r="J74" s="36">
        <f>'დანართი N3.ა2 ჭერს ზევით'!J74-'დანართი N3.2 (ახალი ჭერის ფარგ)'!J74</f>
        <v>0</v>
      </c>
      <c r="K74" s="36">
        <f>'დანართი N3.ა2 ჭერს ზევით'!K74-'დანართი N3.2 (ახალი ჭერის ფარგ)'!K74</f>
        <v>17</v>
      </c>
      <c r="L74" s="36">
        <f>'დანართი N3.ა2 ჭერს ზევით'!L74-'დანართი N3.2 (ახალი ჭერის ფარგ)'!L74</f>
        <v>17</v>
      </c>
      <c r="M74" s="36">
        <f>'დანართი N3.ა2 ჭერს ზევით'!M74-'დანართი N3.2 (ახალი ჭერის ფარგ)'!M74</f>
        <v>0</v>
      </c>
      <c r="N74" s="36">
        <f>'დანართი N3.ა2 ჭერს ზევით'!N74-'დანართი N3.2 (ახალი ჭერის ფარგ)'!N74</f>
        <v>17</v>
      </c>
      <c r="O74" s="36">
        <f>'დანართი N3.ა2 ჭერს ზევით'!O74-'დანართი N3.2 (ახალი ჭერის ფარგ)'!O74</f>
        <v>17</v>
      </c>
      <c r="P74" s="36">
        <f>'დანართი N3.ა2 ჭერს ზევით'!P74-'დანართი N3.2 (ახალი ჭერის ფარგ)'!P74</f>
        <v>0</v>
      </c>
    </row>
    <row r="75" spans="1:16" s="6" customFormat="1" ht="15.75" x14ac:dyDescent="0.25">
      <c r="A75" s="8"/>
      <c r="B75" s="34"/>
      <c r="C75" s="34"/>
      <c r="D75" s="35" t="s">
        <v>152</v>
      </c>
      <c r="E75" s="36">
        <f>'დანართი N3.ა2 ჭერს ზევით'!E75-'დანართი N3.2 (ახალი ჭერის ფარგ)'!E75</f>
        <v>0</v>
      </c>
      <c r="F75" s="36">
        <f>'დანართი N3.ა2 ჭერს ზევით'!F75-'დანართი N3.2 (ახალი ჭერის ფარგ)'!F75</f>
        <v>0</v>
      </c>
      <c r="G75" s="37">
        <f>'დანართი N3.ა2 ჭერს ზევით'!G75-'დანართი N3.2 (ახალი ჭერის ფარგ)'!G75</f>
        <v>0</v>
      </c>
      <c r="H75" s="36">
        <f>'დანართი N3.ა2 ჭერს ზევით'!H75-'დანართი N3.2 (ახალი ჭერის ფარგ)'!H75</f>
        <v>0</v>
      </c>
      <c r="I75" s="36">
        <f>'დანართი N3.ა2 ჭერს ზევით'!I75-'დანართი N3.2 (ახალი ჭერის ფარგ)'!I75</f>
        <v>0</v>
      </c>
      <c r="J75" s="37">
        <f>'დანართი N3.ა2 ჭერს ზევით'!J75-'დანართი N3.2 (ახალი ჭერის ფარგ)'!J75</f>
        <v>0</v>
      </c>
      <c r="K75" s="36">
        <f>'დანართი N3.ა2 ჭერს ზევით'!K75-'დანართი N3.2 (ახალი ჭერის ფარგ)'!K75</f>
        <v>0</v>
      </c>
      <c r="L75" s="36">
        <f>'დანართი N3.ა2 ჭერს ზევით'!L75-'დანართი N3.2 (ახალი ჭერის ფარგ)'!L75</f>
        <v>0</v>
      </c>
      <c r="M75" s="37">
        <f>'დანართი N3.ა2 ჭერს ზევით'!M75-'დანართი N3.2 (ახალი ჭერის ფარგ)'!M75</f>
        <v>0</v>
      </c>
      <c r="N75" s="36">
        <f>'დანართი N3.ა2 ჭერს ზევით'!N75-'დანართი N3.2 (ახალი ჭერის ფარგ)'!N75</f>
        <v>0</v>
      </c>
      <c r="O75" s="36">
        <f>'დანართი N3.ა2 ჭერს ზევით'!O75-'დანართი N3.2 (ახალი ჭერის ფარგ)'!O75</f>
        <v>0</v>
      </c>
      <c r="P75" s="37">
        <f>'დანართი N3.ა2 ჭერს ზევით'!P75-'დანართი N3.2 (ახალი ჭერის ფარგ)'!P75</f>
        <v>0</v>
      </c>
    </row>
    <row r="76" spans="1:16" ht="19.5" x14ac:dyDescent="0.25">
      <c r="B76" s="25"/>
      <c r="C76" s="26"/>
      <c r="D76" s="35" t="s">
        <v>153</v>
      </c>
      <c r="E76" s="36">
        <f>'დანართი N3.ა2 ჭერს ზევით'!E76-'დანართი N3.2 (ახალი ჭერის ფარგ)'!E76</f>
        <v>17</v>
      </c>
      <c r="F76" s="36">
        <f>'დანართი N3.ა2 ჭერს ზევით'!F76-'დანართი N3.2 (ახალი ჭერის ფარგ)'!F76</f>
        <v>17</v>
      </c>
      <c r="G76" s="36">
        <f>'დანართი N3.ა2 ჭერს ზევით'!G76-'დანართი N3.2 (ახალი ჭერის ფარგ)'!G76</f>
        <v>0</v>
      </c>
      <c r="H76" s="36">
        <f>'დანართი N3.ა2 ჭერს ზევით'!H76-'დანართი N3.2 (ახალი ჭერის ფარგ)'!H76</f>
        <v>17</v>
      </c>
      <c r="I76" s="36">
        <f>'დანართი N3.ა2 ჭერს ზევით'!I76-'დანართი N3.2 (ახალი ჭერის ფარგ)'!I76</f>
        <v>17</v>
      </c>
      <c r="J76" s="36">
        <f>'დანართი N3.ა2 ჭერს ზევით'!J76-'დანართი N3.2 (ახალი ჭერის ფარგ)'!J76</f>
        <v>0</v>
      </c>
      <c r="K76" s="36">
        <f>'დანართი N3.ა2 ჭერს ზევით'!K76-'დანართი N3.2 (ახალი ჭერის ფარგ)'!K76</f>
        <v>17</v>
      </c>
      <c r="L76" s="36">
        <f>'დანართი N3.ა2 ჭერს ზევით'!L76-'დანართი N3.2 (ახალი ჭერის ფარგ)'!L76</f>
        <v>17</v>
      </c>
      <c r="M76" s="36">
        <f>'დანართი N3.ა2 ჭერს ზევით'!M76-'დანართი N3.2 (ახალი ჭერის ფარგ)'!M76</f>
        <v>0</v>
      </c>
      <c r="N76" s="36">
        <f>'დანართი N3.ა2 ჭერს ზევით'!N76-'დანართი N3.2 (ახალი ჭერის ფარგ)'!N76</f>
        <v>17</v>
      </c>
      <c r="O76" s="36">
        <f>'დანართი N3.ა2 ჭერს ზევით'!O76-'დანართი N3.2 (ახალი ჭერის ფარგ)'!O76</f>
        <v>17</v>
      </c>
      <c r="P76" s="36">
        <f>'დანართი N3.ა2 ჭერს ზევით'!P76-'დანართი N3.2 (ახალი ჭერის ფარგ)'!P76</f>
        <v>0</v>
      </c>
    </row>
    <row r="77" spans="1:16" ht="18" x14ac:dyDescent="0.25">
      <c r="B77" s="30" t="s">
        <v>476</v>
      </c>
      <c r="C77" s="31"/>
      <c r="D77" s="53" t="s">
        <v>46</v>
      </c>
      <c r="E77" s="32">
        <f>'დანართი N3.ა2 ჭერს ზევით'!E77-'დანართი N3.2 (ახალი ჭერის ფარგ)'!E77</f>
        <v>4000</v>
      </c>
      <c r="F77" s="33">
        <f>'დანართი N3.ა2 ჭერს ზევით'!F77-'დანართი N3.2 (ახალი ჭერის ფარგ)'!F77</f>
        <v>4000</v>
      </c>
      <c r="G77" s="33">
        <f>'დანართი N3.ა2 ჭერს ზევით'!G77-'დანართი N3.2 (ახალი ჭერის ფარგ)'!G77</f>
        <v>0</v>
      </c>
      <c r="H77" s="32">
        <f>'დანართი N3.ა2 ჭერს ზევით'!H77-'დანართი N3.2 (ახალი ჭერის ფარგ)'!H77</f>
        <v>4000</v>
      </c>
      <c r="I77" s="33">
        <f>'დანართი N3.ა2 ჭერს ზევით'!I77-'დანართი N3.2 (ახალი ჭერის ფარგ)'!I77</f>
        <v>4000</v>
      </c>
      <c r="J77" s="33">
        <f>'დანართი N3.ა2 ჭერს ზევით'!J77-'დანართი N3.2 (ახალი ჭერის ფარგ)'!J77</f>
        <v>0</v>
      </c>
      <c r="K77" s="32">
        <f>'დანართი N3.ა2 ჭერს ზევით'!K77-'დანართი N3.2 (ახალი ჭერის ფარგ)'!K77</f>
        <v>4000</v>
      </c>
      <c r="L77" s="33">
        <f>'დანართი N3.ა2 ჭერს ზევით'!L77-'დანართი N3.2 (ახალი ჭერის ფარგ)'!L77</f>
        <v>4000</v>
      </c>
      <c r="M77" s="33">
        <f>'დანართი N3.ა2 ჭერს ზევით'!M77-'დანართი N3.2 (ახალი ჭერის ფარგ)'!M77</f>
        <v>0</v>
      </c>
      <c r="N77" s="32">
        <f>'დანართი N3.ა2 ჭერს ზევით'!N77-'დანართი N3.2 (ახალი ჭერის ფარგ)'!N77</f>
        <v>4000</v>
      </c>
      <c r="O77" s="33">
        <f>'დანართი N3.ა2 ჭერს ზევით'!O77-'დანართი N3.2 (ახალი ჭერის ფარგ)'!O77</f>
        <v>4000</v>
      </c>
      <c r="P77" s="33">
        <f>'დანართი N3.ა2 ჭერს ზევით'!P77-'დანართი N3.2 (ახალი ჭერის ფარგ)'!P77</f>
        <v>0</v>
      </c>
    </row>
    <row r="78" spans="1:16" ht="18" x14ac:dyDescent="0.25">
      <c r="B78" s="41"/>
      <c r="C78" s="42"/>
      <c r="D78" s="43" t="s">
        <v>151</v>
      </c>
      <c r="E78" s="36">
        <f>'დანართი N3.ა2 ჭერს ზევით'!E78-'დანართი N3.2 (ახალი ჭერის ფარგ)'!E78</f>
        <v>0</v>
      </c>
      <c r="F78" s="36">
        <f>'დანართი N3.ა2 ჭერს ზევით'!F78-'დანართი N3.2 (ახალი ჭერის ფარგ)'!F78</f>
        <v>0</v>
      </c>
      <c r="G78" s="36">
        <f>'დანართი N3.ა2 ჭერს ზევით'!G78-'დანართი N3.2 (ახალი ჭერის ფარგ)'!G78</f>
        <v>0</v>
      </c>
      <c r="H78" s="36">
        <f>'დანართი N3.ა2 ჭერს ზევით'!H78-'დანართი N3.2 (ახალი ჭერის ფარგ)'!H78</f>
        <v>0</v>
      </c>
      <c r="I78" s="36">
        <f>'დანართი N3.ა2 ჭერს ზევით'!I78-'დანართი N3.2 (ახალი ჭერის ფარგ)'!I78</f>
        <v>0</v>
      </c>
      <c r="J78" s="36">
        <f>'დანართი N3.ა2 ჭერს ზევით'!J78-'დანართი N3.2 (ახალი ჭერის ფარგ)'!J78</f>
        <v>0</v>
      </c>
      <c r="K78" s="36">
        <f>'დანართი N3.ა2 ჭერს ზევით'!K78-'დანართი N3.2 (ახალი ჭერის ფარგ)'!K78</f>
        <v>0</v>
      </c>
      <c r="L78" s="36">
        <f>'დანართი N3.ა2 ჭერს ზევით'!L78-'დანართი N3.2 (ახალი ჭერის ფარგ)'!L78</f>
        <v>0</v>
      </c>
      <c r="M78" s="36">
        <f>'დანართი N3.ა2 ჭერს ზევით'!M78-'დანართი N3.2 (ახალი ჭერის ფარგ)'!M78</f>
        <v>0</v>
      </c>
      <c r="N78" s="36">
        <f>'დანართი N3.ა2 ჭერს ზევით'!N78-'დანართი N3.2 (ახალი ჭერის ფარგ)'!N78</f>
        <v>0</v>
      </c>
      <c r="O78" s="36">
        <f>'დანართი N3.ა2 ჭერს ზევით'!O78-'დანართი N3.2 (ახალი ჭერის ფარგ)'!O78</f>
        <v>0</v>
      </c>
      <c r="P78" s="36">
        <f>'დანართი N3.ა2 ჭერს ზევით'!P78-'დანართი N3.2 (ახალი ჭერის ფარგ)'!P78</f>
        <v>0</v>
      </c>
    </row>
    <row r="79" spans="1:16" ht="18" x14ac:dyDescent="0.25">
      <c r="B79" s="41"/>
      <c r="C79" s="42"/>
      <c r="D79" s="44" t="s">
        <v>335</v>
      </c>
      <c r="E79" s="36">
        <f>'დანართი N3.ა2 ჭერს ზევით'!E79-'დანართი N3.2 (ახალი ჭერის ფარგ)'!E79</f>
        <v>0</v>
      </c>
      <c r="F79" s="37">
        <f>'დანართი N3.ა2 ჭერს ზევით'!F79-'დანართი N3.2 (ახალი ჭერის ფარგ)'!F79</f>
        <v>0</v>
      </c>
      <c r="G79" s="37">
        <f>'დანართი N3.ა2 ჭერს ზევით'!G79-'დანართი N3.2 (ახალი ჭერის ფარგ)'!G79</f>
        <v>0</v>
      </c>
      <c r="H79" s="36">
        <f>'დანართი N3.ა2 ჭერს ზევით'!H79-'დანართი N3.2 (ახალი ჭერის ფარგ)'!H79</f>
        <v>0</v>
      </c>
      <c r="I79" s="37">
        <f>'დანართი N3.ა2 ჭერს ზევით'!I79-'დანართი N3.2 (ახალი ჭერის ფარგ)'!I79</f>
        <v>0</v>
      </c>
      <c r="J79" s="37">
        <f>'დანართი N3.ა2 ჭერს ზევით'!J79-'დანართი N3.2 (ახალი ჭერის ფარგ)'!J79</f>
        <v>0</v>
      </c>
      <c r="K79" s="36">
        <f>'დანართი N3.ა2 ჭერს ზევით'!K79-'დანართი N3.2 (ახალი ჭერის ფარგ)'!K79</f>
        <v>0</v>
      </c>
      <c r="L79" s="37">
        <f>'დანართი N3.ა2 ჭერს ზევით'!L79-'დანართი N3.2 (ახალი ჭერის ფარგ)'!L79</f>
        <v>0</v>
      </c>
      <c r="M79" s="37">
        <f>'დანართი N3.ა2 ჭერს ზევით'!M79-'დანართი N3.2 (ახალი ჭერის ფარგ)'!M79</f>
        <v>0</v>
      </c>
      <c r="N79" s="36">
        <f>'დანართი N3.ა2 ჭერს ზევით'!N79-'დანართი N3.2 (ახალი ჭერის ფარგ)'!N79</f>
        <v>0</v>
      </c>
      <c r="O79" s="37">
        <f>'დანართი N3.ა2 ჭერს ზევით'!O79-'დანართი N3.2 (ახალი ჭერის ფარგ)'!O79</f>
        <v>0</v>
      </c>
      <c r="P79" s="37">
        <f>'დანართი N3.ა2 ჭერს ზევით'!P79-'დანართი N3.2 (ახალი ჭერის ფარგ)'!P79</f>
        <v>0</v>
      </c>
    </row>
    <row r="80" spans="1:16" ht="18" x14ac:dyDescent="0.25">
      <c r="B80" s="41"/>
      <c r="C80" s="42"/>
      <c r="D80" s="44" t="s">
        <v>155</v>
      </c>
      <c r="E80" s="36">
        <f>'დანართი N3.ა2 ჭერს ზევით'!E80-'დანართი N3.2 (ახალი ჭერის ფარგ)'!E80</f>
        <v>0</v>
      </c>
      <c r="F80" s="37">
        <f>'დანართი N3.ა2 ჭერს ზევით'!F80-'დანართი N3.2 (ახალი ჭერის ფარგ)'!F80</f>
        <v>0</v>
      </c>
      <c r="G80" s="37">
        <f>'დანართი N3.ა2 ჭერს ზევით'!G80-'დანართი N3.2 (ახალი ჭერის ფარგ)'!G80</f>
        <v>0</v>
      </c>
      <c r="H80" s="36">
        <f>'დანართი N3.ა2 ჭერს ზევით'!H80-'დანართი N3.2 (ახალი ჭერის ფარგ)'!H80</f>
        <v>0</v>
      </c>
      <c r="I80" s="37">
        <f>'დანართი N3.ა2 ჭერს ზევით'!I80-'დანართი N3.2 (ახალი ჭერის ფარგ)'!I80</f>
        <v>0</v>
      </c>
      <c r="J80" s="37">
        <f>'დანართი N3.ა2 ჭერს ზევით'!J80-'დანართი N3.2 (ახალი ჭერის ფარგ)'!J80</f>
        <v>0</v>
      </c>
      <c r="K80" s="36">
        <f>'დანართი N3.ა2 ჭერს ზევით'!K80-'დანართი N3.2 (ახალი ჭერის ფარგ)'!K80</f>
        <v>0</v>
      </c>
      <c r="L80" s="37">
        <f>'დანართი N3.ა2 ჭერს ზევით'!L80-'დანართი N3.2 (ახალი ჭერის ფარგ)'!L80</f>
        <v>0</v>
      </c>
      <c r="M80" s="37">
        <f>'დანართი N3.ა2 ჭერს ზევით'!M80-'დანართი N3.2 (ახალი ჭერის ფარგ)'!M80</f>
        <v>0</v>
      </c>
      <c r="N80" s="36">
        <f>'დანართი N3.ა2 ჭერს ზევით'!N80-'დანართი N3.2 (ახალი ჭერის ფარგ)'!N80</f>
        <v>0</v>
      </c>
      <c r="O80" s="37">
        <f>'დანართი N3.ა2 ჭერს ზევით'!O80-'დანართი N3.2 (ახალი ჭერის ფარგ)'!O80</f>
        <v>0</v>
      </c>
      <c r="P80" s="37">
        <f>'დანართი N3.ა2 ჭერს ზევით'!P80-'დანართი N3.2 (ახალი ჭერის ფარგ)'!P80</f>
        <v>0</v>
      </c>
    </row>
    <row r="81" spans="2:16" ht="30" x14ac:dyDescent="0.25">
      <c r="B81" s="38"/>
      <c r="C81" s="34" t="s">
        <v>64</v>
      </c>
      <c r="D81" s="39" t="s">
        <v>47</v>
      </c>
      <c r="E81" s="40">
        <f>'დანართი N3.ა2 ჭერს ზევით'!E81-'დანართი N3.2 (ახალი ჭერის ფარგ)'!E81</f>
        <v>0</v>
      </c>
      <c r="F81" s="37">
        <f>'დანართი N3.ა2 ჭერს ზევით'!F81-'დანართი N3.2 (ახალი ჭერის ფარგ)'!F81</f>
        <v>0</v>
      </c>
      <c r="G81" s="37">
        <f>'დანართი N3.ა2 ჭერს ზევით'!G81-'დანართი N3.2 (ახალი ჭერის ფარგ)'!G81</f>
        <v>0</v>
      </c>
      <c r="H81" s="40">
        <f>'დანართი N3.ა2 ჭერს ზევით'!H81-'დანართი N3.2 (ახალი ჭერის ფარგ)'!H81</f>
        <v>0</v>
      </c>
      <c r="I81" s="37">
        <f>'დანართი N3.ა2 ჭერს ზევით'!I81-'დანართი N3.2 (ახალი ჭერის ფარგ)'!I81</f>
        <v>0</v>
      </c>
      <c r="J81" s="37">
        <f>'დანართი N3.ა2 ჭერს ზევით'!J81-'დანართი N3.2 (ახალი ჭერის ფარგ)'!J81</f>
        <v>0</v>
      </c>
      <c r="K81" s="40">
        <f>'დანართი N3.ა2 ჭერს ზევით'!K81-'დანართი N3.2 (ახალი ჭერის ფარგ)'!K81</f>
        <v>0</v>
      </c>
      <c r="L81" s="37">
        <f>'დანართი N3.ა2 ჭერს ზევით'!L81-'დანართი N3.2 (ახალი ჭერის ფარგ)'!L81</f>
        <v>0</v>
      </c>
      <c r="M81" s="37">
        <f>'დანართი N3.ა2 ჭერს ზევით'!M81-'დანართი N3.2 (ახალი ჭერის ფარგ)'!M81</f>
        <v>0</v>
      </c>
      <c r="N81" s="40">
        <f>'დანართი N3.ა2 ჭერს ზევით'!N81-'დანართი N3.2 (ახალი ჭერის ფარგ)'!N81</f>
        <v>0</v>
      </c>
      <c r="O81" s="37">
        <f>'დანართი N3.ა2 ჭერს ზევით'!O81-'დანართი N3.2 (ახალი ჭერის ფარგ)'!O81</f>
        <v>0</v>
      </c>
      <c r="P81" s="37">
        <f>'დანართი N3.ა2 ჭერს ზევით'!P81-'დანართი N3.2 (ახალი ჭერის ფარგ)'!P81</f>
        <v>0</v>
      </c>
    </row>
    <row r="82" spans="2:16" ht="75" x14ac:dyDescent="0.25">
      <c r="B82" s="38"/>
      <c r="C82" s="34" t="s">
        <v>63</v>
      </c>
      <c r="D82" s="39" t="s">
        <v>156</v>
      </c>
      <c r="E82" s="40">
        <f>'დანართი N3.ა2 ჭერს ზევით'!E82-'დანართი N3.2 (ახალი ჭერის ფარგ)'!E82</f>
        <v>4000</v>
      </c>
      <c r="F82" s="37">
        <f>'დანართი N3.ა2 ჭერს ზევით'!F82-'დანართი N3.2 (ახალი ჭერის ფარგ)'!F82</f>
        <v>4000</v>
      </c>
      <c r="G82" s="37">
        <f>'დანართი N3.ა2 ჭერს ზევით'!G82-'დანართი N3.2 (ახალი ჭერის ფარგ)'!G82</f>
        <v>0</v>
      </c>
      <c r="H82" s="40">
        <f>'დანართი N3.ა2 ჭერს ზევით'!H82-'დანართი N3.2 (ახალი ჭერის ფარგ)'!H82</f>
        <v>4000</v>
      </c>
      <c r="I82" s="37">
        <f>'დანართი N3.ა2 ჭერს ზევით'!I82-'დანართი N3.2 (ახალი ჭერის ფარგ)'!I82</f>
        <v>4000</v>
      </c>
      <c r="J82" s="37">
        <f>'დანართი N3.ა2 ჭერს ზევით'!J82-'დანართი N3.2 (ახალი ჭერის ფარგ)'!J82</f>
        <v>0</v>
      </c>
      <c r="K82" s="40">
        <f>'დანართი N3.ა2 ჭერს ზევით'!K82-'დანართი N3.2 (ახალი ჭერის ფარგ)'!K82</f>
        <v>4000</v>
      </c>
      <c r="L82" s="37">
        <f>'დანართი N3.ა2 ჭერს ზევით'!L82-'დანართი N3.2 (ახალი ჭერის ფარგ)'!L82</f>
        <v>4000</v>
      </c>
      <c r="M82" s="37">
        <f>'დანართი N3.ა2 ჭერს ზევით'!M82-'დანართი N3.2 (ახალი ჭერის ფარგ)'!M82</f>
        <v>0</v>
      </c>
      <c r="N82" s="40">
        <f>'დანართი N3.ა2 ჭერს ზევით'!N82-'დანართი N3.2 (ახალი ჭერის ფარგ)'!N82</f>
        <v>4000</v>
      </c>
      <c r="O82" s="37">
        <f>'დანართი N3.ა2 ჭერს ზევით'!O82-'დანართი N3.2 (ახალი ჭერის ფარგ)'!O82</f>
        <v>4000</v>
      </c>
      <c r="P82" s="37">
        <f>'დანართი N3.ა2 ჭერს ზევით'!P82-'დანართი N3.2 (ახალი ჭერის ფარგ)'!P82</f>
        <v>0</v>
      </c>
    </row>
    <row r="83" spans="2:16" ht="36" x14ac:dyDescent="0.25">
      <c r="B83" s="30" t="s">
        <v>477</v>
      </c>
      <c r="C83" s="31"/>
      <c r="D83" s="53" t="s">
        <v>49</v>
      </c>
      <c r="E83" s="32">
        <f>'დანართი N3.ა2 ჭერს ზევით'!E83-'დანართი N3.2 (ახალი ჭერის ფარგ)'!E83</f>
        <v>30480</v>
      </c>
      <c r="F83" s="33">
        <f>'დანართი N3.ა2 ჭერს ზევით'!F83-'დანართი N3.2 (ახალი ჭერის ფარგ)'!F83</f>
        <v>30480</v>
      </c>
      <c r="G83" s="33">
        <f>'დანართი N3.ა2 ჭერს ზევით'!G83-'დანართი N3.2 (ახალი ჭერის ფარგ)'!G83</f>
        <v>0</v>
      </c>
      <c r="H83" s="32">
        <f>'დანართი N3.ა2 ჭერს ზევით'!H83-'დანართი N3.2 (ახალი ჭერის ფარგ)'!H83</f>
        <v>27780</v>
      </c>
      <c r="I83" s="33">
        <f>'დანართი N3.ა2 ჭერს ზევით'!I83-'დანართი N3.2 (ახალი ჭერის ფარგ)'!I83</f>
        <v>27780</v>
      </c>
      <c r="J83" s="33">
        <f>'დანართი N3.ა2 ჭერს ზევით'!J83-'დანართი N3.2 (ახალი ჭერის ფარგ)'!J83</f>
        <v>0</v>
      </c>
      <c r="K83" s="32">
        <f>'დანართი N3.ა2 ჭერს ზევით'!K83-'დანართი N3.2 (ახალი ჭერის ფარგ)'!K83</f>
        <v>25780</v>
      </c>
      <c r="L83" s="33">
        <f>'დანართი N3.ა2 ჭერს ზევით'!L83-'დანართი N3.2 (ახალი ჭერის ფარგ)'!L83</f>
        <v>25780</v>
      </c>
      <c r="M83" s="33">
        <f>'დანართი N3.ა2 ჭერს ზევით'!M83-'დანართი N3.2 (ახალი ჭერის ფარგ)'!M83</f>
        <v>0</v>
      </c>
      <c r="N83" s="32">
        <f>'დანართი N3.ა2 ჭერს ზევით'!N83-'დანართი N3.2 (ახალი ჭერის ფარგ)'!N83</f>
        <v>25780</v>
      </c>
      <c r="O83" s="33">
        <f>'დანართი N3.ა2 ჭერს ზევით'!O83-'დანართი N3.2 (ახალი ჭერის ფარგ)'!O83</f>
        <v>25780</v>
      </c>
      <c r="P83" s="33">
        <f>'დანართი N3.ა2 ჭერს ზევით'!P83-'დანართი N3.2 (ახალი ჭერის ფარგ)'!P83</f>
        <v>0</v>
      </c>
    </row>
    <row r="84" spans="2:16" ht="18" x14ac:dyDescent="0.25">
      <c r="B84" s="41"/>
      <c r="C84" s="42"/>
      <c r="D84" s="43" t="s">
        <v>151</v>
      </c>
      <c r="E84" s="36">
        <f>'დანართი N3.ა2 ჭერს ზევით'!E84-'დანართი N3.2 (ახალი ჭერის ფარგ)'!E84</f>
        <v>0</v>
      </c>
      <c r="F84" s="36">
        <f>'დანართი N3.ა2 ჭერს ზევით'!F84-'დანართი N3.2 (ახალი ჭერის ფარგ)'!F84</f>
        <v>0</v>
      </c>
      <c r="G84" s="36">
        <f>'დანართი N3.ა2 ჭერს ზევით'!G84-'დანართი N3.2 (ახალი ჭერის ფარგ)'!G84</f>
        <v>0</v>
      </c>
      <c r="H84" s="36">
        <f>'დანართი N3.ა2 ჭერს ზევით'!H84-'დანართი N3.2 (ახალი ჭერის ფარგ)'!H84</f>
        <v>0</v>
      </c>
      <c r="I84" s="36">
        <f>'დანართი N3.ა2 ჭერს ზევით'!I84-'დანართი N3.2 (ახალი ჭერის ფარგ)'!I84</f>
        <v>0</v>
      </c>
      <c r="J84" s="36">
        <f>'დანართი N3.ა2 ჭერს ზევით'!J84-'დანართი N3.2 (ახალი ჭერის ფარგ)'!J84</f>
        <v>0</v>
      </c>
      <c r="K84" s="36">
        <f>'დანართი N3.ა2 ჭერს ზევით'!K84-'დანართი N3.2 (ახალი ჭერის ფარგ)'!K84</f>
        <v>0</v>
      </c>
      <c r="L84" s="36">
        <f>'დანართი N3.ა2 ჭერს ზევით'!L84-'დანართი N3.2 (ახალი ჭერის ფარგ)'!L84</f>
        <v>0</v>
      </c>
      <c r="M84" s="36">
        <f>'დანართი N3.ა2 ჭერს ზევით'!M84-'დანართი N3.2 (ახალი ჭერის ფარგ)'!M84</f>
        <v>0</v>
      </c>
      <c r="N84" s="36">
        <f>'დანართი N3.ა2 ჭერს ზევით'!N84-'დანართი N3.2 (ახალი ჭერის ფარგ)'!N84</f>
        <v>0</v>
      </c>
      <c r="O84" s="36">
        <f>'დანართი N3.ა2 ჭერს ზევით'!O84-'დანართი N3.2 (ახალი ჭერის ფარგ)'!O84</f>
        <v>0</v>
      </c>
      <c r="P84" s="36">
        <f>'დანართი N3.ა2 ჭერს ზევით'!P84-'დანართი N3.2 (ახალი ჭერის ფარგ)'!P84</f>
        <v>0</v>
      </c>
    </row>
    <row r="85" spans="2:16" ht="18" x14ac:dyDescent="0.25">
      <c r="B85" s="41"/>
      <c r="C85" s="42"/>
      <c r="D85" s="44" t="s">
        <v>335</v>
      </c>
      <c r="E85" s="36">
        <f>'დანართი N3.ა2 ჭერს ზევით'!E85-'დანართი N3.2 (ახალი ჭერის ფარგ)'!E85</f>
        <v>0</v>
      </c>
      <c r="F85" s="37">
        <f>'დანართი N3.ა2 ჭერს ზევით'!F85-'დანართი N3.2 (ახალი ჭერის ფარგ)'!F85</f>
        <v>0</v>
      </c>
      <c r="G85" s="37">
        <f>'დანართი N3.ა2 ჭერს ზევით'!G85-'დანართი N3.2 (ახალი ჭერის ფარგ)'!G85</f>
        <v>0</v>
      </c>
      <c r="H85" s="36">
        <f>'დანართი N3.ა2 ჭერს ზევით'!H85-'დანართი N3.2 (ახალი ჭერის ფარგ)'!H85</f>
        <v>0</v>
      </c>
      <c r="I85" s="37">
        <f>'დანართი N3.ა2 ჭერს ზევით'!I85-'დანართი N3.2 (ახალი ჭერის ფარგ)'!I85</f>
        <v>0</v>
      </c>
      <c r="J85" s="37">
        <f>'დანართი N3.ა2 ჭერს ზევით'!J85-'დანართი N3.2 (ახალი ჭერის ფარგ)'!J85</f>
        <v>0</v>
      </c>
      <c r="K85" s="36">
        <f>'დანართი N3.ა2 ჭერს ზევით'!K85-'დანართი N3.2 (ახალი ჭერის ფარგ)'!K85</f>
        <v>0</v>
      </c>
      <c r="L85" s="37">
        <f>'დანართი N3.ა2 ჭერს ზევით'!L85-'დანართი N3.2 (ახალი ჭერის ფარგ)'!L85</f>
        <v>0</v>
      </c>
      <c r="M85" s="37">
        <f>'დანართი N3.ა2 ჭერს ზევით'!M85-'დანართი N3.2 (ახალი ჭერის ფარგ)'!M85</f>
        <v>0</v>
      </c>
      <c r="N85" s="36">
        <f>'დანართი N3.ა2 ჭერს ზევით'!N85-'დანართი N3.2 (ახალი ჭერის ფარგ)'!N85</f>
        <v>0</v>
      </c>
      <c r="O85" s="37">
        <f>'დანართი N3.ა2 ჭერს ზევით'!O85-'დანართი N3.2 (ახალი ჭერის ფარგ)'!O85</f>
        <v>0</v>
      </c>
      <c r="P85" s="37">
        <f>'დანართი N3.ა2 ჭერს ზევით'!P85-'დანართი N3.2 (ახალი ჭერის ფარგ)'!P85</f>
        <v>0</v>
      </c>
    </row>
    <row r="86" spans="2:16" ht="18" x14ac:dyDescent="0.25">
      <c r="B86" s="41"/>
      <c r="C86" s="42"/>
      <c r="D86" s="44" t="s">
        <v>155</v>
      </c>
      <c r="E86" s="36">
        <f>'დანართი N3.ა2 ჭერს ზევით'!E86-'დანართი N3.2 (ახალი ჭერის ფარგ)'!E86</f>
        <v>0</v>
      </c>
      <c r="F86" s="37">
        <f>'დანართი N3.ა2 ჭერს ზევით'!F86-'დანართი N3.2 (ახალი ჭერის ფარგ)'!F86</f>
        <v>0</v>
      </c>
      <c r="G86" s="37">
        <f>'დანართი N3.ა2 ჭერს ზევით'!G86-'დანართი N3.2 (ახალი ჭერის ფარგ)'!G86</f>
        <v>0</v>
      </c>
      <c r="H86" s="36">
        <f>'დანართი N3.ა2 ჭერს ზევით'!H86-'დანართი N3.2 (ახალი ჭერის ფარგ)'!H86</f>
        <v>0</v>
      </c>
      <c r="I86" s="37">
        <f>'დანართი N3.ა2 ჭერს ზევით'!I86-'დანართი N3.2 (ახალი ჭერის ფარგ)'!I86</f>
        <v>0</v>
      </c>
      <c r="J86" s="37">
        <f>'დანართი N3.ა2 ჭერს ზევით'!J86-'დანართი N3.2 (ახალი ჭერის ფარგ)'!J86</f>
        <v>0</v>
      </c>
      <c r="K86" s="36">
        <f>'დანართი N3.ა2 ჭერს ზევით'!K86-'დანართი N3.2 (ახალი ჭერის ფარგ)'!K86</f>
        <v>0</v>
      </c>
      <c r="L86" s="37">
        <f>'დანართი N3.ა2 ჭერს ზევით'!L86-'დანართი N3.2 (ახალი ჭერის ფარგ)'!L86</f>
        <v>0</v>
      </c>
      <c r="M86" s="37">
        <f>'დანართი N3.ა2 ჭერს ზევით'!M86-'დანართი N3.2 (ახალი ჭერის ფარგ)'!M86</f>
        <v>0</v>
      </c>
      <c r="N86" s="36">
        <f>'დანართი N3.ა2 ჭერს ზევით'!N86-'დანართი N3.2 (ახალი ჭერის ფარგ)'!N86</f>
        <v>0</v>
      </c>
      <c r="O86" s="37">
        <f>'დანართი N3.ა2 ჭერს ზევით'!O86-'დანართი N3.2 (ახალი ჭერის ფარგ)'!O86</f>
        <v>0</v>
      </c>
      <c r="P86" s="37">
        <f>'დანართი N3.ა2 ჭერს ზევით'!P86-'დანართი N3.2 (ახალი ჭერის ფარგ)'!P86</f>
        <v>0</v>
      </c>
    </row>
    <row r="87" spans="2:16" ht="30" x14ac:dyDescent="0.25">
      <c r="B87" s="38"/>
      <c r="C87" s="34" t="s">
        <v>54</v>
      </c>
      <c r="D87" s="39" t="s">
        <v>50</v>
      </c>
      <c r="E87" s="36">
        <f>'დანართი N3.ა2 ჭერს ზევით'!E87-'დანართი N3.2 (ახალი ჭერის ფარგ)'!E87</f>
        <v>0</v>
      </c>
      <c r="F87" s="37">
        <f>'დანართი N3.ა2 ჭერს ზევით'!F87-'დანართი N3.2 (ახალი ჭერის ფარგ)'!F87</f>
        <v>0</v>
      </c>
      <c r="G87" s="37">
        <f>'დანართი N3.ა2 ჭერს ზევით'!G87-'დანართი N3.2 (ახალი ჭერის ფარგ)'!G87</f>
        <v>0</v>
      </c>
      <c r="H87" s="36">
        <f>'დანართი N3.ა2 ჭერს ზევით'!H87-'დანართი N3.2 (ახალი ჭერის ფარგ)'!H87</f>
        <v>0</v>
      </c>
      <c r="I87" s="37">
        <f>'დანართი N3.ა2 ჭერს ზევით'!I87-'დანართი N3.2 (ახალი ჭერის ფარგ)'!I87</f>
        <v>0</v>
      </c>
      <c r="J87" s="37">
        <f>'დანართი N3.ა2 ჭერს ზევით'!J87-'დანართი N3.2 (ახალი ჭერის ფარგ)'!J87</f>
        <v>0</v>
      </c>
      <c r="K87" s="36">
        <f>'დანართი N3.ა2 ჭერს ზევით'!K87-'დანართი N3.2 (ახალი ჭერის ფარგ)'!K87</f>
        <v>0</v>
      </c>
      <c r="L87" s="37">
        <f>'დანართი N3.ა2 ჭერს ზევით'!L87-'დანართი N3.2 (ახალი ჭერის ფარგ)'!L87</f>
        <v>0</v>
      </c>
      <c r="M87" s="37">
        <f>'დანართი N3.ა2 ჭერს ზევით'!M87-'დანართი N3.2 (ახალი ჭერის ფარგ)'!M87</f>
        <v>0</v>
      </c>
      <c r="N87" s="36">
        <f>'დანართი N3.ა2 ჭერს ზევით'!N87-'დანართი N3.2 (ახალი ჭერის ფარგ)'!N87</f>
        <v>0</v>
      </c>
      <c r="O87" s="37">
        <f>'დანართი N3.ა2 ჭერს ზევით'!O87-'დანართი N3.2 (ახალი ჭერის ფარგ)'!O87</f>
        <v>0</v>
      </c>
      <c r="P87" s="37">
        <f>'დანართი N3.ა2 ჭერს ზევით'!P87-'დანართი N3.2 (ახალი ჭერის ფარგ)'!P87</f>
        <v>0</v>
      </c>
    </row>
    <row r="88" spans="2:16" ht="15.75" x14ac:dyDescent="0.25">
      <c r="B88" s="38"/>
      <c r="C88" s="34" t="s">
        <v>55</v>
      </c>
      <c r="D88" s="39" t="s">
        <v>71</v>
      </c>
      <c r="E88" s="36">
        <f>'დანართი N3.ა2 ჭერს ზევით'!E88-'დანართი N3.2 (ახალი ჭერის ფარგ)'!E88</f>
        <v>30200</v>
      </c>
      <c r="F88" s="37">
        <f>'დანართი N3.ა2 ჭერს ზევით'!F88-'დანართი N3.2 (ახალი ჭერის ფარგ)'!F88</f>
        <v>30200</v>
      </c>
      <c r="G88" s="37">
        <f>'დანართი N3.ა2 ჭერს ზევით'!G88-'დანართი N3.2 (ახალი ჭერის ფარგ)'!G88</f>
        <v>0</v>
      </c>
      <c r="H88" s="36">
        <f>'დანართი N3.ა2 ჭერს ზევით'!H88-'დანართი N3.2 (ახალი ჭერის ფარგ)'!H88</f>
        <v>27600</v>
      </c>
      <c r="I88" s="37">
        <f>'დანართი N3.ა2 ჭერს ზევით'!I88-'დანართი N3.2 (ახალი ჭერის ფარგ)'!I88</f>
        <v>27600</v>
      </c>
      <c r="J88" s="37">
        <f>'დანართი N3.ა2 ჭერს ზევით'!J88-'დანართი N3.2 (ახალი ჭერის ფარგ)'!J88</f>
        <v>0</v>
      </c>
      <c r="K88" s="36">
        <f>'დანართი N3.ა2 ჭერს ზევით'!K88-'დანართი N3.2 (ახალი ჭერის ფარგ)'!K88</f>
        <v>25600</v>
      </c>
      <c r="L88" s="37">
        <f>'დანართი N3.ა2 ჭერს ზევით'!L88-'დანართი N3.2 (ახალი ჭერის ფარგ)'!L88</f>
        <v>25600</v>
      </c>
      <c r="M88" s="37">
        <f>'დანართი N3.ა2 ჭერს ზევით'!M88-'დანართი N3.2 (ახალი ჭერის ფარგ)'!M88</f>
        <v>0</v>
      </c>
      <c r="N88" s="36">
        <f>'დანართი N3.ა2 ჭერს ზევით'!N88-'დანართი N3.2 (ახალი ჭერის ფარგ)'!N88</f>
        <v>25600</v>
      </c>
      <c r="O88" s="37">
        <f>'დანართი N3.ა2 ჭერს ზევით'!O88-'დანართი N3.2 (ახალი ჭერის ფარგ)'!O88</f>
        <v>25600</v>
      </c>
      <c r="P88" s="37">
        <f>'დანართი N3.ა2 ჭერს ზევით'!P88-'დანართი N3.2 (ახალი ჭერის ფარგ)'!P88</f>
        <v>0</v>
      </c>
    </row>
    <row r="89" spans="2:16" ht="30" x14ac:dyDescent="0.25">
      <c r="B89" s="38"/>
      <c r="C89" s="34" t="s">
        <v>56</v>
      </c>
      <c r="D89" s="39" t="s">
        <v>70</v>
      </c>
      <c r="E89" s="36">
        <f>'დანართი N3.ა2 ჭერს ზევით'!E89-'დანართი N3.2 (ახალი ჭერის ფარგ)'!E89</f>
        <v>0</v>
      </c>
      <c r="F89" s="37">
        <f>'დანართი N3.ა2 ჭერს ზევით'!F89-'დანართი N3.2 (ახალი ჭერის ფარგ)'!F89</f>
        <v>0</v>
      </c>
      <c r="G89" s="37">
        <f>'დანართი N3.ა2 ჭერს ზევით'!G89-'დანართი N3.2 (ახალი ჭერის ფარგ)'!G89</f>
        <v>0</v>
      </c>
      <c r="H89" s="36">
        <f>'დანართი N3.ა2 ჭერს ზევით'!H89-'დანართი N3.2 (ახალი ჭერის ფარგ)'!H89</f>
        <v>0</v>
      </c>
      <c r="I89" s="37">
        <f>'დანართი N3.ა2 ჭერს ზევით'!I89-'დანართი N3.2 (ახალი ჭერის ფარგ)'!I89</f>
        <v>0</v>
      </c>
      <c r="J89" s="37">
        <f>'დანართი N3.ა2 ჭერს ზევით'!J89-'დანართი N3.2 (ახალი ჭერის ფარგ)'!J89</f>
        <v>0</v>
      </c>
      <c r="K89" s="36">
        <f>'დანართი N3.ა2 ჭერს ზევით'!K89-'დანართი N3.2 (ახალი ჭერის ფარგ)'!K89</f>
        <v>0</v>
      </c>
      <c r="L89" s="37">
        <f>'დანართი N3.ა2 ჭერს ზევით'!L89-'დანართი N3.2 (ახალი ჭერის ფარგ)'!L89</f>
        <v>0</v>
      </c>
      <c r="M89" s="37">
        <f>'დანართი N3.ა2 ჭერს ზევით'!M89-'დანართი N3.2 (ახალი ჭერის ფარგ)'!M89</f>
        <v>0</v>
      </c>
      <c r="N89" s="36">
        <f>'დანართი N3.ა2 ჭერს ზევით'!N89-'დანართი N3.2 (ახალი ჭერის ფარგ)'!N89</f>
        <v>0</v>
      </c>
      <c r="O89" s="37">
        <f>'დანართი N3.ა2 ჭერს ზევით'!O89-'დანართი N3.2 (ახალი ჭერის ფარგ)'!O89</f>
        <v>0</v>
      </c>
      <c r="P89" s="37">
        <f>'დანართი N3.ა2 ჭერს ზევით'!P89-'დანართი N3.2 (ახალი ჭერის ფარგ)'!P89</f>
        <v>0</v>
      </c>
    </row>
    <row r="90" spans="2:16" ht="15.75" x14ac:dyDescent="0.25">
      <c r="B90" s="38"/>
      <c r="C90" s="34" t="s">
        <v>57</v>
      </c>
      <c r="D90" s="39" t="s">
        <v>69</v>
      </c>
      <c r="E90" s="36">
        <f>'დანართი N3.ა2 ჭერს ზევით'!E90-'დანართი N3.2 (ახალი ჭერის ფარგ)'!E90</f>
        <v>280</v>
      </c>
      <c r="F90" s="37">
        <f>'დანართი N3.ა2 ჭერს ზევით'!F90-'დანართი N3.2 (ახალი ჭერის ფარგ)'!F90</f>
        <v>280</v>
      </c>
      <c r="G90" s="37">
        <f>'დანართი N3.ა2 ჭერს ზევით'!G90-'დანართი N3.2 (ახალი ჭერის ფარგ)'!G90</f>
        <v>0</v>
      </c>
      <c r="H90" s="36">
        <f>'დანართი N3.ა2 ჭერს ზევით'!H90-'დანართი N3.2 (ახალი ჭერის ფარგ)'!H90</f>
        <v>180</v>
      </c>
      <c r="I90" s="37">
        <f>'დანართი N3.ა2 ჭერს ზევით'!I90-'დანართი N3.2 (ახალი ჭერის ფარგ)'!I90</f>
        <v>180</v>
      </c>
      <c r="J90" s="37">
        <f>'დანართი N3.ა2 ჭერს ზევით'!J90-'დანართი N3.2 (ახალი ჭერის ფარგ)'!J90</f>
        <v>0</v>
      </c>
      <c r="K90" s="36">
        <f>'დანართი N3.ა2 ჭერს ზევით'!K90-'დანართი N3.2 (ახალი ჭერის ფარგ)'!K90</f>
        <v>180</v>
      </c>
      <c r="L90" s="37">
        <f>'დანართი N3.ა2 ჭერს ზევით'!L90-'დანართი N3.2 (ახალი ჭერის ფარგ)'!L90</f>
        <v>180</v>
      </c>
      <c r="M90" s="37">
        <f>'დანართი N3.ა2 ჭერს ზევით'!M90-'დანართი N3.2 (ახალი ჭერის ფარგ)'!M90</f>
        <v>0</v>
      </c>
      <c r="N90" s="36">
        <f>'დანართი N3.ა2 ჭერს ზევით'!N90-'დანართი N3.2 (ახალი ჭერის ფარგ)'!N90</f>
        <v>180</v>
      </c>
      <c r="O90" s="37">
        <f>'დანართი N3.ა2 ჭერს ზევით'!O90-'დანართი N3.2 (ახალი ჭერის ფარგ)'!O90</f>
        <v>180</v>
      </c>
      <c r="P90" s="37">
        <f>'დანართი N3.ა2 ჭერს ზევით'!P90-'დანართი N3.2 (ახალი ჭერის ფარგ)'!P90</f>
        <v>0</v>
      </c>
    </row>
    <row r="91" spans="2:16" ht="30" x14ac:dyDescent="0.25">
      <c r="B91" s="38"/>
      <c r="C91" s="34" t="s">
        <v>58</v>
      </c>
      <c r="D91" s="39" t="s">
        <v>51</v>
      </c>
      <c r="E91" s="36">
        <f>'დანართი N3.ა2 ჭერს ზევით'!E91-'დანართი N3.2 (ახალი ჭერის ფარგ)'!E91</f>
        <v>0</v>
      </c>
      <c r="F91" s="37">
        <f>'დანართი N3.ა2 ჭერს ზევით'!F91-'დანართი N3.2 (ახალი ჭერის ფარგ)'!F91</f>
        <v>0</v>
      </c>
      <c r="G91" s="37">
        <f>'დანართი N3.ა2 ჭერს ზევით'!G91-'დანართი N3.2 (ახალი ჭერის ფარგ)'!G91</f>
        <v>0</v>
      </c>
      <c r="H91" s="36">
        <f>'დანართი N3.ა2 ჭერს ზევით'!H91-'დანართი N3.2 (ახალი ჭერის ფარგ)'!H91</f>
        <v>0</v>
      </c>
      <c r="I91" s="37">
        <f>'დანართი N3.ა2 ჭერს ზევით'!I91-'დანართი N3.2 (ახალი ჭერის ფარგ)'!I91</f>
        <v>0</v>
      </c>
      <c r="J91" s="37">
        <f>'დანართი N3.ა2 ჭერს ზევით'!J91-'დანართი N3.2 (ახალი ჭერის ფარგ)'!J91</f>
        <v>0</v>
      </c>
      <c r="K91" s="36">
        <f>'დანართი N3.ა2 ჭერს ზევით'!K91-'დანართი N3.2 (ახალი ჭერის ფარგ)'!K91</f>
        <v>0</v>
      </c>
      <c r="L91" s="37">
        <f>'დანართი N3.ა2 ჭერს ზევით'!L91-'დანართი N3.2 (ახალი ჭერის ფარგ)'!L91</f>
        <v>0</v>
      </c>
      <c r="M91" s="37">
        <f>'დანართი N3.ა2 ჭერს ზევით'!M91-'დანართი N3.2 (ახალი ჭერის ფარგ)'!M91</f>
        <v>0</v>
      </c>
      <c r="N91" s="36">
        <f>'დანართი N3.ა2 ჭერს ზევით'!N91-'დანართი N3.2 (ახალი ჭერის ფარგ)'!N91</f>
        <v>0</v>
      </c>
      <c r="O91" s="37">
        <f>'დანართი N3.ა2 ჭერს ზევით'!O91-'დანართი N3.2 (ახალი ჭერის ფარგ)'!O91</f>
        <v>0</v>
      </c>
      <c r="P91" s="37">
        <f>'დანართი N3.ა2 ჭერს ზევით'!P91-'დანართი N3.2 (ახალი ჭერის ფარგ)'!P91</f>
        <v>0</v>
      </c>
    </row>
    <row r="92" spans="2:16" ht="45.75" customHeight="1" x14ac:dyDescent="0.25">
      <c r="B92" s="38"/>
      <c r="C92" s="34"/>
      <c r="D92" s="39" t="s">
        <v>570</v>
      </c>
      <c r="E92" s="36">
        <f>'დანართი N3.ა2 ჭერს ზევით'!E92-'დანართი N3.2 (ახალი ჭერის ფარგ)'!E92</f>
        <v>0</v>
      </c>
      <c r="F92" s="37">
        <f>'დანართი N3.ა2 ჭერს ზევით'!F92-'დანართი N3.2 (ახალი ჭერის ფარგ)'!F92</f>
        <v>0</v>
      </c>
      <c r="G92" s="37">
        <f>'დანართი N3.ა2 ჭერს ზევით'!G92-'დანართი N3.2 (ახალი ჭერის ფარგ)'!G92</f>
        <v>0</v>
      </c>
      <c r="H92" s="36">
        <f>'დანართი N3.ა2 ჭერს ზევით'!H92-'დანართი N3.2 (ახალი ჭერის ფარგ)'!H92</f>
        <v>0</v>
      </c>
      <c r="I92" s="37">
        <f>'დანართი N3.ა2 ჭერს ზევით'!I92-'დანართი N3.2 (ახალი ჭერის ფარგ)'!I92</f>
        <v>0</v>
      </c>
      <c r="J92" s="37">
        <f>'დანართი N3.ა2 ჭერს ზევით'!J92-'დანართი N3.2 (ახალი ჭერის ფარგ)'!J92</f>
        <v>0</v>
      </c>
      <c r="K92" s="36">
        <f>'დანართი N3.ა2 ჭერს ზევით'!K92-'დანართი N3.2 (ახალი ჭერის ფარგ)'!K92</f>
        <v>0</v>
      </c>
      <c r="L92" s="37">
        <f>'დანართი N3.ა2 ჭერს ზევით'!L92-'დანართი N3.2 (ახალი ჭერის ფარგ)'!L92</f>
        <v>0</v>
      </c>
      <c r="M92" s="37">
        <f>'დანართი N3.ა2 ჭერს ზევით'!M92-'დანართი N3.2 (ახალი ჭერის ფარგ)'!M92</f>
        <v>0</v>
      </c>
      <c r="N92" s="36">
        <f>'დანართი N3.ა2 ჭერს ზევით'!N92-'დანართი N3.2 (ახალი ჭერის ფარგ)'!N92</f>
        <v>0</v>
      </c>
      <c r="O92" s="37">
        <f>'დანართი N3.ა2 ჭერს ზევით'!O92-'დანართი N3.2 (ახალი ჭერის ფარგ)'!O92</f>
        <v>0</v>
      </c>
      <c r="P92" s="37">
        <f>'დანართი N3.ა2 ჭერს ზევით'!P92-'დანართი N3.2 (ახალი ჭერის ფარგ)'!P92</f>
        <v>0</v>
      </c>
    </row>
    <row r="93" spans="2:16" ht="30" x14ac:dyDescent="0.25">
      <c r="B93" s="38"/>
      <c r="C93" s="34" t="s">
        <v>59</v>
      </c>
      <c r="D93" s="39" t="s">
        <v>68</v>
      </c>
      <c r="E93" s="36">
        <f>'დანართი N3.ა2 ჭერს ზევით'!E93-'დანართი N3.2 (ახალი ჭერის ფარგ)'!E93</f>
        <v>0</v>
      </c>
      <c r="F93" s="37">
        <f>'დანართი N3.ა2 ჭერს ზევით'!F93-'დანართი N3.2 (ახალი ჭერის ფარგ)'!F93</f>
        <v>0</v>
      </c>
      <c r="G93" s="37">
        <f>'დანართი N3.ა2 ჭერს ზევით'!G93-'დანართი N3.2 (ახალი ჭერის ფარგ)'!G93</f>
        <v>0</v>
      </c>
      <c r="H93" s="36">
        <f>'დანართი N3.ა2 ჭერს ზევით'!H93-'დანართი N3.2 (ახალი ჭერის ფარგ)'!H93</f>
        <v>0</v>
      </c>
      <c r="I93" s="37">
        <f>'დანართი N3.ა2 ჭერს ზევით'!I93-'დანართი N3.2 (ახალი ჭერის ფარგ)'!I93</f>
        <v>0</v>
      </c>
      <c r="J93" s="37">
        <f>'დანართი N3.ა2 ჭერს ზევით'!J93-'დანართი N3.2 (ახალი ჭერის ფარგ)'!J93</f>
        <v>0</v>
      </c>
      <c r="K93" s="36">
        <f>'დანართი N3.ა2 ჭერს ზევით'!K93-'დანართი N3.2 (ახალი ჭერის ფარგ)'!K93</f>
        <v>0</v>
      </c>
      <c r="L93" s="37">
        <f>'დანართი N3.ა2 ჭერს ზევით'!L93-'დანართი N3.2 (ახალი ჭერის ფარგ)'!L93</f>
        <v>0</v>
      </c>
      <c r="M93" s="37">
        <f>'დანართი N3.ა2 ჭერს ზევით'!M93-'დანართი N3.2 (ახალი ჭერის ფარგ)'!M93</f>
        <v>0</v>
      </c>
      <c r="N93" s="36">
        <f>'დანართი N3.ა2 ჭერს ზევით'!N93-'დანართი N3.2 (ახალი ჭერის ფარგ)'!N93</f>
        <v>0</v>
      </c>
      <c r="O93" s="37">
        <f>'დანართი N3.ა2 ჭერს ზევით'!O93-'დანართი N3.2 (ახალი ჭერის ფარგ)'!O93</f>
        <v>0</v>
      </c>
      <c r="P93" s="37">
        <f>'დანართი N3.ა2 ჭერს ზევით'!P93-'დანართი N3.2 (ახალი ჭერის ფარგ)'!P93</f>
        <v>0</v>
      </c>
    </row>
    <row r="94" spans="2:16" ht="45" x14ac:dyDescent="0.25">
      <c r="B94" s="38"/>
      <c r="C94" s="34" t="s">
        <v>60</v>
      </c>
      <c r="D94" s="39" t="s">
        <v>67</v>
      </c>
      <c r="E94" s="36">
        <f>'დანართი N3.ა2 ჭერს ზევით'!E94-'დანართი N3.2 (ახალი ჭერის ფარგ)'!E94</f>
        <v>0</v>
      </c>
      <c r="F94" s="37">
        <f>'დანართი N3.ა2 ჭერს ზევით'!F94-'დანართი N3.2 (ახალი ჭერის ფარგ)'!F94</f>
        <v>0</v>
      </c>
      <c r="G94" s="37">
        <f>'დანართი N3.ა2 ჭერს ზევით'!G94-'დანართი N3.2 (ახალი ჭერის ფარგ)'!G94</f>
        <v>0</v>
      </c>
      <c r="H94" s="36">
        <f>'დანართი N3.ა2 ჭერს ზევით'!H94-'დანართი N3.2 (ახალი ჭერის ფარგ)'!H94</f>
        <v>0</v>
      </c>
      <c r="I94" s="37">
        <f>'დანართი N3.ა2 ჭერს ზევით'!I94-'დანართი N3.2 (ახალი ჭერის ფარგ)'!I94</f>
        <v>0</v>
      </c>
      <c r="J94" s="37">
        <f>'დანართი N3.ა2 ჭერს ზევით'!J94-'დანართი N3.2 (ახალი ჭერის ფარგ)'!J94</f>
        <v>0</v>
      </c>
      <c r="K94" s="36">
        <f>'დანართი N3.ა2 ჭერს ზევით'!K94-'დანართი N3.2 (ახალი ჭერის ფარგ)'!K94</f>
        <v>0</v>
      </c>
      <c r="L94" s="37">
        <f>'დანართი N3.ა2 ჭერს ზევით'!L94-'დანართი N3.2 (ახალი ჭერის ფარგ)'!L94</f>
        <v>0</v>
      </c>
      <c r="M94" s="37">
        <f>'დანართი N3.ა2 ჭერს ზევით'!M94-'დანართი N3.2 (ახალი ჭერის ფარგ)'!M94</f>
        <v>0</v>
      </c>
      <c r="N94" s="36">
        <f>'დანართი N3.ა2 ჭერს ზევით'!N94-'დანართი N3.2 (ახალი ჭერის ფარგ)'!N94</f>
        <v>0</v>
      </c>
      <c r="O94" s="37">
        <f>'დანართი N3.ა2 ჭერს ზევით'!O94-'დანართი N3.2 (ახალი ჭერის ფარგ)'!O94</f>
        <v>0</v>
      </c>
      <c r="P94" s="37">
        <f>'დანართი N3.ა2 ჭერს ზევით'!P94-'დანართი N3.2 (ახალი ჭერის ფარგ)'!P94</f>
        <v>0</v>
      </c>
    </row>
    <row r="95" spans="2:16" ht="15.75" x14ac:dyDescent="0.25">
      <c r="B95" s="38"/>
      <c r="C95" s="34" t="s">
        <v>61</v>
      </c>
      <c r="D95" s="39" t="s">
        <v>52</v>
      </c>
      <c r="E95" s="36">
        <f>'დანართი N3.ა2 ჭერს ზევით'!E95-'დანართი N3.2 (ახალი ჭერის ფარგ)'!E95</f>
        <v>0</v>
      </c>
      <c r="F95" s="37">
        <f>'დანართი N3.ა2 ჭერს ზევით'!F95-'დანართი N3.2 (ახალი ჭერის ფარგ)'!F95</f>
        <v>0</v>
      </c>
      <c r="G95" s="37">
        <f>'დანართი N3.ა2 ჭერს ზევით'!G95-'დანართი N3.2 (ახალი ჭერის ფარგ)'!G95</f>
        <v>0</v>
      </c>
      <c r="H95" s="36">
        <f>'დანართი N3.ა2 ჭერს ზევით'!H95-'დანართი N3.2 (ახალი ჭერის ფარგ)'!H95</f>
        <v>0</v>
      </c>
      <c r="I95" s="37">
        <f>'დანართი N3.ა2 ჭერს ზევით'!I95-'დანართი N3.2 (ახალი ჭერის ფარგ)'!I95</f>
        <v>0</v>
      </c>
      <c r="J95" s="37">
        <f>'დანართი N3.ა2 ჭერს ზევით'!J95-'დანართი N3.2 (ახალი ჭერის ფარგ)'!J95</f>
        <v>0</v>
      </c>
      <c r="K95" s="36">
        <f>'დანართი N3.ა2 ჭერს ზევით'!K95-'დანართი N3.2 (ახალი ჭერის ფარგ)'!K95</f>
        <v>0</v>
      </c>
      <c r="L95" s="37">
        <f>'დანართი N3.ა2 ჭერს ზევით'!L95-'დანართი N3.2 (ახალი ჭერის ფარგ)'!L95</f>
        <v>0</v>
      </c>
      <c r="M95" s="37">
        <f>'დანართი N3.ა2 ჭერს ზევით'!M95-'დანართი N3.2 (ახალი ჭერის ფარგ)'!M95</f>
        <v>0</v>
      </c>
      <c r="N95" s="36">
        <f>'დანართი N3.ა2 ჭერს ზევით'!N95-'დანართი N3.2 (ახალი ჭერის ფარგ)'!N95</f>
        <v>0</v>
      </c>
      <c r="O95" s="37">
        <f>'დანართი N3.ა2 ჭერს ზევით'!O95-'დანართი N3.2 (ახალი ჭერის ფარგ)'!O95</f>
        <v>0</v>
      </c>
      <c r="P95" s="37">
        <f>'დანართი N3.ა2 ჭერს ზევით'!P95-'დანართი N3.2 (ახალი ჭერის ფარგ)'!P95</f>
        <v>0</v>
      </c>
    </row>
    <row r="96" spans="2:16" ht="15.75" x14ac:dyDescent="0.25">
      <c r="B96" s="38"/>
      <c r="C96" s="34" t="s">
        <v>62</v>
      </c>
      <c r="D96" s="39" t="s">
        <v>53</v>
      </c>
      <c r="E96" s="36">
        <f>'დანართი N3.ა2 ჭერს ზევით'!E96-'დანართი N3.2 (ახალი ჭერის ფარგ)'!E96</f>
        <v>0</v>
      </c>
      <c r="F96" s="37">
        <f>'დანართი N3.ა2 ჭერს ზევით'!F96-'დანართი N3.2 (ახალი ჭერის ფარგ)'!F96</f>
        <v>0</v>
      </c>
      <c r="G96" s="37">
        <f>'დანართი N3.ა2 ჭერს ზევით'!G96-'დანართი N3.2 (ახალი ჭერის ფარგ)'!G96</f>
        <v>0</v>
      </c>
      <c r="H96" s="36">
        <f>'დანართი N3.ა2 ჭერს ზევით'!H96-'დანართი N3.2 (ახალი ჭერის ფარგ)'!H96</f>
        <v>0</v>
      </c>
      <c r="I96" s="37">
        <f>'დანართი N3.ა2 ჭერს ზევით'!I96-'დანართი N3.2 (ახალი ჭერის ფარგ)'!I96</f>
        <v>0</v>
      </c>
      <c r="J96" s="37">
        <f>'დანართი N3.ა2 ჭერს ზევით'!J96-'დანართი N3.2 (ახალი ჭერის ფარგ)'!J96</f>
        <v>0</v>
      </c>
      <c r="K96" s="36">
        <f>'დანართი N3.ა2 ჭერს ზევით'!K96-'დანართი N3.2 (ახალი ჭერის ფარგ)'!K96</f>
        <v>0</v>
      </c>
      <c r="L96" s="37">
        <f>'დანართი N3.ა2 ჭერს ზევით'!L96-'დანართი N3.2 (ახალი ჭერის ფარგ)'!L96</f>
        <v>0</v>
      </c>
      <c r="M96" s="37">
        <f>'დანართი N3.ა2 ჭერს ზევით'!M96-'დანართი N3.2 (ახალი ჭერის ფარგ)'!M96</f>
        <v>0</v>
      </c>
      <c r="N96" s="36">
        <f>'დანართი N3.ა2 ჭერს ზევით'!N96-'დანართი N3.2 (ახალი ჭერის ფარგ)'!N96</f>
        <v>0</v>
      </c>
      <c r="O96" s="37">
        <f>'დანართი N3.ა2 ჭერს ზევით'!O96-'დანართი N3.2 (ახალი ჭერის ფარგ)'!O96</f>
        <v>0</v>
      </c>
      <c r="P96" s="37">
        <f>'დანართი N3.ა2 ჭერს ზევით'!P96-'დანართი N3.2 (ახალი ჭერის ფარგ)'!P96</f>
        <v>0</v>
      </c>
    </row>
    <row r="97" spans="2:16" ht="36" x14ac:dyDescent="0.25">
      <c r="B97" s="30" t="s">
        <v>478</v>
      </c>
      <c r="C97" s="31"/>
      <c r="D97" s="53" t="s">
        <v>66</v>
      </c>
      <c r="E97" s="32">
        <f>'დანართი N3.ა2 ჭერს ზევით'!E97-'დანართი N3.2 (ახალი ჭერის ფარგ)'!E97</f>
        <v>0</v>
      </c>
      <c r="F97" s="33">
        <f>'დანართი N3.ა2 ჭერს ზევით'!F97-'დანართი N3.2 (ახალი ჭერის ფარგ)'!F97</f>
        <v>0</v>
      </c>
      <c r="G97" s="33">
        <f>'დანართი N3.ა2 ჭერს ზევით'!G97-'დანართი N3.2 (ახალი ჭერის ფარგ)'!G97</f>
        <v>0</v>
      </c>
      <c r="H97" s="32">
        <f>'დანართი N3.ა2 ჭერს ზევით'!H97-'დანართი N3.2 (ახალი ჭერის ფარგ)'!H97</f>
        <v>0</v>
      </c>
      <c r="I97" s="33">
        <f>'დანართი N3.ა2 ჭერს ზევით'!I97-'დანართი N3.2 (ახალი ჭერის ფარგ)'!I97</f>
        <v>0</v>
      </c>
      <c r="J97" s="33">
        <f>'დანართი N3.ა2 ჭერს ზევით'!J97-'დანართი N3.2 (ახალი ჭერის ფარგ)'!J97</f>
        <v>0</v>
      </c>
      <c r="K97" s="32">
        <f>'დანართი N3.ა2 ჭერს ზევით'!K97-'დანართი N3.2 (ახალი ჭერის ფარგ)'!K97</f>
        <v>0</v>
      </c>
      <c r="L97" s="33">
        <f>'დანართი N3.ა2 ჭერს ზევით'!L97-'დანართი N3.2 (ახალი ჭერის ფარგ)'!L97</f>
        <v>0</v>
      </c>
      <c r="M97" s="33">
        <f>'დანართი N3.ა2 ჭერს ზევით'!M97-'დანართი N3.2 (ახალი ჭერის ფარგ)'!M97</f>
        <v>0</v>
      </c>
      <c r="N97" s="32">
        <f>'დანართი N3.ა2 ჭერს ზევით'!N97-'დანართი N3.2 (ახალი ჭერის ფარგ)'!N97</f>
        <v>0</v>
      </c>
      <c r="O97" s="33">
        <f>'დანართი N3.ა2 ჭერს ზევით'!O97-'დანართი N3.2 (ახალი ჭერის ფარგ)'!O97</f>
        <v>0</v>
      </c>
      <c r="P97" s="33">
        <f>'დანართი N3.ა2 ჭერს ზევით'!P97-'დანართი N3.2 (ახალი ჭერის ფარგ)'!P97</f>
        <v>0</v>
      </c>
    </row>
    <row r="98" spans="2:16" ht="18" x14ac:dyDescent="0.25">
      <c r="B98" s="41"/>
      <c r="C98" s="42"/>
      <c r="D98" s="43" t="s">
        <v>151</v>
      </c>
      <c r="E98" s="36">
        <f>'დანართი N3.ა2 ჭერს ზევით'!E98-'დანართი N3.2 (ახალი ჭერის ფარგ)'!E98</f>
        <v>0</v>
      </c>
      <c r="F98" s="36">
        <f>'დანართი N3.ა2 ჭერს ზევით'!F98-'დანართი N3.2 (ახალი ჭერის ფარგ)'!F98</f>
        <v>0</v>
      </c>
      <c r="G98" s="36">
        <f>'დანართი N3.ა2 ჭერს ზევით'!G98-'დანართი N3.2 (ახალი ჭერის ფარგ)'!G98</f>
        <v>0</v>
      </c>
      <c r="H98" s="36">
        <f>'დანართი N3.ა2 ჭერს ზევით'!H98-'დანართი N3.2 (ახალი ჭერის ფარგ)'!H98</f>
        <v>0</v>
      </c>
      <c r="I98" s="36">
        <f>'დანართი N3.ა2 ჭერს ზევით'!I98-'დანართი N3.2 (ახალი ჭერის ფარგ)'!I98</f>
        <v>0</v>
      </c>
      <c r="J98" s="36">
        <f>'დანართი N3.ა2 ჭერს ზევით'!J98-'დანართი N3.2 (ახალი ჭერის ფარგ)'!J98</f>
        <v>0</v>
      </c>
      <c r="K98" s="36">
        <f>'დანართი N3.ა2 ჭერს ზევით'!K98-'დანართი N3.2 (ახალი ჭერის ფარგ)'!K98</f>
        <v>0</v>
      </c>
      <c r="L98" s="36">
        <f>'დანართი N3.ა2 ჭერს ზევით'!L98-'დანართი N3.2 (ახალი ჭერის ფარგ)'!L98</f>
        <v>0</v>
      </c>
      <c r="M98" s="36">
        <f>'დანართი N3.ა2 ჭერს ზევით'!M98-'დანართი N3.2 (ახალი ჭერის ფარგ)'!M98</f>
        <v>0</v>
      </c>
      <c r="N98" s="36">
        <f>'დანართი N3.ა2 ჭერს ზევით'!N98-'დანართი N3.2 (ახალი ჭერის ფარგ)'!N98</f>
        <v>0</v>
      </c>
      <c r="O98" s="36">
        <f>'დანართი N3.ა2 ჭერს ზევით'!O98-'დანართი N3.2 (ახალი ჭერის ფარგ)'!O98</f>
        <v>0</v>
      </c>
      <c r="P98" s="36">
        <f>'დანართი N3.ა2 ჭერს ზევით'!P98-'დანართი N3.2 (ახალი ჭერის ფარგ)'!P98</f>
        <v>0</v>
      </c>
    </row>
    <row r="99" spans="2:16" ht="18" x14ac:dyDescent="0.25">
      <c r="B99" s="41"/>
      <c r="C99" s="42"/>
      <c r="D99" s="44" t="s">
        <v>335</v>
      </c>
      <c r="E99" s="36">
        <f>'დანართი N3.ა2 ჭერს ზევით'!E99-'დანართი N3.2 (ახალი ჭერის ფარგ)'!E99</f>
        <v>0</v>
      </c>
      <c r="F99" s="37">
        <f>'დანართი N3.ა2 ჭერს ზევით'!F99-'დანართი N3.2 (ახალი ჭერის ფარგ)'!F99</f>
        <v>0</v>
      </c>
      <c r="G99" s="37">
        <f>'დანართი N3.ა2 ჭერს ზევით'!G99-'დანართი N3.2 (ახალი ჭერის ფარგ)'!G99</f>
        <v>0</v>
      </c>
      <c r="H99" s="36">
        <f>'დანართი N3.ა2 ჭერს ზევით'!H99-'დანართი N3.2 (ახალი ჭერის ფარგ)'!H99</f>
        <v>0</v>
      </c>
      <c r="I99" s="37">
        <f>'დანართი N3.ა2 ჭერს ზევით'!I99-'დანართი N3.2 (ახალი ჭერის ფარგ)'!I99</f>
        <v>0</v>
      </c>
      <c r="J99" s="37">
        <f>'დანართი N3.ა2 ჭერს ზევით'!J99-'დანართი N3.2 (ახალი ჭერის ფარგ)'!J99</f>
        <v>0</v>
      </c>
      <c r="K99" s="36">
        <f>'დანართი N3.ა2 ჭერს ზევით'!K99-'დანართი N3.2 (ახალი ჭერის ფარგ)'!K99</f>
        <v>0</v>
      </c>
      <c r="L99" s="37">
        <f>'დანართი N3.ა2 ჭერს ზევით'!L99-'დანართი N3.2 (ახალი ჭერის ფარგ)'!L99</f>
        <v>0</v>
      </c>
      <c r="M99" s="37">
        <f>'დანართი N3.ა2 ჭერს ზევით'!M99-'დანართი N3.2 (ახალი ჭერის ფარგ)'!M99</f>
        <v>0</v>
      </c>
      <c r="N99" s="36">
        <f>'დანართი N3.ა2 ჭერს ზევით'!N99-'დანართი N3.2 (ახალი ჭერის ფარგ)'!N99</f>
        <v>0</v>
      </c>
      <c r="O99" s="37">
        <f>'დანართი N3.ა2 ჭერს ზევით'!O99-'დანართი N3.2 (ახალი ჭერის ფარგ)'!O99</f>
        <v>0</v>
      </c>
      <c r="P99" s="37">
        <f>'დანართი N3.ა2 ჭერს ზევით'!P99-'დანართი N3.2 (ახალი ჭერის ფარგ)'!P99</f>
        <v>0</v>
      </c>
    </row>
    <row r="100" spans="2:16" ht="18" x14ac:dyDescent="0.25">
      <c r="B100" s="41"/>
      <c r="C100" s="42"/>
      <c r="D100" s="44" t="s">
        <v>155</v>
      </c>
      <c r="E100" s="36">
        <f>'დანართი N3.ა2 ჭერს ზევით'!E100-'დანართი N3.2 (ახალი ჭერის ფარგ)'!E100</f>
        <v>0</v>
      </c>
      <c r="F100" s="37">
        <f>'დანართი N3.ა2 ჭერს ზევით'!F100-'დანართი N3.2 (ახალი ჭერის ფარგ)'!F100</f>
        <v>0</v>
      </c>
      <c r="G100" s="37">
        <f>'დანართი N3.ა2 ჭერს ზევით'!G100-'დანართი N3.2 (ახალი ჭერის ფარგ)'!G100</f>
        <v>0</v>
      </c>
      <c r="H100" s="36">
        <f>'დანართი N3.ა2 ჭერს ზევით'!H100-'დანართი N3.2 (ახალი ჭერის ფარგ)'!H100</f>
        <v>0</v>
      </c>
      <c r="I100" s="37">
        <f>'დანართი N3.ა2 ჭერს ზევით'!I100-'დანართი N3.2 (ახალი ჭერის ფარგ)'!I100</f>
        <v>0</v>
      </c>
      <c r="J100" s="37">
        <f>'დანართი N3.ა2 ჭერს ზევით'!J100-'დანართი N3.2 (ახალი ჭერის ფარგ)'!J100</f>
        <v>0</v>
      </c>
      <c r="K100" s="36">
        <f>'დანართი N3.ა2 ჭერს ზევით'!K100-'დანართი N3.2 (ახალი ჭერის ფარგ)'!K100</f>
        <v>0</v>
      </c>
      <c r="L100" s="37">
        <f>'დანართი N3.ა2 ჭერს ზევით'!L100-'დანართი N3.2 (ახალი ჭერის ფარგ)'!L100</f>
        <v>0</v>
      </c>
      <c r="M100" s="37">
        <f>'დანართი N3.ა2 ჭერს ზევით'!M100-'დანართი N3.2 (ახალი ჭერის ფარგ)'!M100</f>
        <v>0</v>
      </c>
      <c r="N100" s="36">
        <f>'დანართი N3.ა2 ჭერს ზევით'!N100-'დანართი N3.2 (ახალი ჭერის ფარგ)'!N100</f>
        <v>0</v>
      </c>
      <c r="O100" s="37">
        <f>'დანართი N3.ა2 ჭერს ზევით'!O100-'დანართი N3.2 (ახალი ჭერის ფარგ)'!O100</f>
        <v>0</v>
      </c>
      <c r="P100" s="37">
        <f>'დანართი N3.ა2 ჭერს ზევით'!P100-'დანართი N3.2 (ახალი ჭერის ფარგ)'!P100</f>
        <v>0</v>
      </c>
    </row>
    <row r="101" spans="2:16" ht="30" x14ac:dyDescent="0.25">
      <c r="B101" s="38"/>
      <c r="C101" s="34" t="s">
        <v>72</v>
      </c>
      <c r="D101" s="39" t="s">
        <v>411</v>
      </c>
      <c r="E101" s="40">
        <f>'დანართი N3.ა2 ჭერს ზევით'!E101-'დანართი N3.2 (ახალი ჭერის ფარგ)'!E101</f>
        <v>0</v>
      </c>
      <c r="F101" s="45">
        <f>'დანართი N3.ა2 ჭერს ზევით'!F101-'დანართი N3.2 (ახალი ჭერის ფარგ)'!F101</f>
        <v>0</v>
      </c>
      <c r="G101" s="45">
        <f>'დანართი N3.ა2 ჭერს ზევით'!G101-'დანართი N3.2 (ახალი ჭერის ფარგ)'!G101</f>
        <v>0</v>
      </c>
      <c r="H101" s="40">
        <f>'დანართი N3.ა2 ჭერს ზევით'!H101-'დანართი N3.2 (ახალი ჭერის ფარგ)'!H101</f>
        <v>0</v>
      </c>
      <c r="I101" s="45">
        <f>'დანართი N3.ა2 ჭერს ზევით'!I101-'დანართი N3.2 (ახალი ჭერის ფარგ)'!I101</f>
        <v>0</v>
      </c>
      <c r="J101" s="45">
        <f>'დანართი N3.ა2 ჭერს ზევით'!J101-'დანართი N3.2 (ახალი ჭერის ფარგ)'!J101</f>
        <v>0</v>
      </c>
      <c r="K101" s="40">
        <f>'დანართი N3.ა2 ჭერს ზევით'!K101-'დანართი N3.2 (ახალი ჭერის ფარგ)'!K101</f>
        <v>0</v>
      </c>
      <c r="L101" s="45">
        <f>'დანართი N3.ა2 ჭერს ზევით'!L101-'დანართი N3.2 (ახალი ჭერის ფარგ)'!L101</f>
        <v>0</v>
      </c>
      <c r="M101" s="45">
        <f>'დანართი N3.ა2 ჭერს ზევით'!M101-'დანართი N3.2 (ახალი ჭერის ფარგ)'!M101</f>
        <v>0</v>
      </c>
      <c r="N101" s="109">
        <f>'დანართი N3.ა2 ჭერს ზევით'!N101-'დანართი N3.2 (ახალი ჭერის ფარგ)'!N101</f>
        <v>0</v>
      </c>
      <c r="O101" s="45">
        <f>'დანართი N3.ა2 ჭერს ზევით'!O101-'დანართი N3.2 (ახალი ჭერის ფარგ)'!O101</f>
        <v>0</v>
      </c>
      <c r="P101" s="45">
        <f>'დანართი N3.ა2 ჭერს ზევით'!P101-'დანართი N3.2 (ახალი ჭერის ფარგ)'!P101</f>
        <v>0</v>
      </c>
    </row>
    <row r="102" spans="2:16" x14ac:dyDescent="0.25">
      <c r="B102" s="38"/>
      <c r="C102" s="34" t="s">
        <v>73</v>
      </c>
      <c r="D102" s="39" t="s">
        <v>373</v>
      </c>
      <c r="E102" s="40">
        <f>'დანართი N3.ა2 ჭერს ზევით'!E102-'დანართი N3.2 (ახალი ჭერის ფარგ)'!E102</f>
        <v>0</v>
      </c>
      <c r="F102" s="45">
        <f>'დანართი N3.ა2 ჭერს ზევით'!F102-'დანართი N3.2 (ახალი ჭერის ფარგ)'!F102</f>
        <v>0</v>
      </c>
      <c r="G102" s="45">
        <f>'დანართი N3.ა2 ჭერს ზევით'!G102-'დანართი N3.2 (ახალი ჭერის ფარგ)'!G102</f>
        <v>0</v>
      </c>
      <c r="H102" s="40">
        <f>'დანართი N3.ა2 ჭერს ზევით'!H102-'დანართი N3.2 (ახალი ჭერის ფარგ)'!H102</f>
        <v>0</v>
      </c>
      <c r="I102" s="45">
        <f>'დანართი N3.ა2 ჭერს ზევით'!I102-'დანართი N3.2 (ახალი ჭერის ფარგ)'!I102</f>
        <v>0</v>
      </c>
      <c r="J102" s="45">
        <f>'დანართი N3.ა2 ჭერს ზევით'!J102-'დანართი N3.2 (ახალი ჭერის ფარგ)'!J102</f>
        <v>0</v>
      </c>
      <c r="K102" s="40">
        <f>'დანართი N3.ა2 ჭერს ზევით'!K102-'დანართი N3.2 (ახალი ჭერის ფარგ)'!K102</f>
        <v>0</v>
      </c>
      <c r="L102" s="45">
        <f>'დანართი N3.ა2 ჭერს ზევით'!L102-'დანართი N3.2 (ახალი ჭერის ფარგ)'!L102</f>
        <v>0</v>
      </c>
      <c r="M102" s="45">
        <f>'დანართი N3.ა2 ჭერს ზევით'!M102-'დანართი N3.2 (ახალი ჭერის ფარგ)'!M102</f>
        <v>0</v>
      </c>
      <c r="N102" s="109">
        <f>'დანართი N3.ა2 ჭერს ზევით'!N102-'დანართი N3.2 (ახალი ჭერის ფარგ)'!N102</f>
        <v>0</v>
      </c>
      <c r="O102" s="45">
        <f>'დანართი N3.ა2 ჭერს ზევით'!O102-'დანართი N3.2 (ახალი ჭერის ფარგ)'!O102</f>
        <v>0</v>
      </c>
      <c r="P102" s="45">
        <f>'დანართი N3.ა2 ჭერს ზევით'!P102-'დანართი N3.2 (ახალი ჭერის ფარგ)'!P102</f>
        <v>0</v>
      </c>
    </row>
    <row r="103" spans="2:16" x14ac:dyDescent="0.25">
      <c r="B103" s="38"/>
      <c r="C103" s="34" t="s">
        <v>74</v>
      </c>
      <c r="D103" s="39" t="s">
        <v>374</v>
      </c>
      <c r="E103" s="40">
        <f>'დანართი N3.ა2 ჭერს ზევით'!E103-'დანართი N3.2 (ახალი ჭერის ფარგ)'!E103</f>
        <v>0</v>
      </c>
      <c r="F103" s="45">
        <f>'დანართი N3.ა2 ჭერს ზევით'!F103-'დანართი N3.2 (ახალი ჭერის ფარგ)'!F103</f>
        <v>0</v>
      </c>
      <c r="G103" s="45">
        <f>'დანართი N3.ა2 ჭერს ზევით'!G103-'დანართი N3.2 (ახალი ჭერის ფარგ)'!G103</f>
        <v>0</v>
      </c>
      <c r="H103" s="40">
        <f>'დანართი N3.ა2 ჭერს ზევით'!H103-'დანართი N3.2 (ახალი ჭერის ფარგ)'!H103</f>
        <v>0</v>
      </c>
      <c r="I103" s="45">
        <f>'დანართი N3.ა2 ჭერს ზევით'!I103-'დანართი N3.2 (ახალი ჭერის ფარგ)'!I103</f>
        <v>0</v>
      </c>
      <c r="J103" s="45">
        <f>'დანართი N3.ა2 ჭერს ზევით'!J103-'დანართი N3.2 (ახალი ჭერის ფარგ)'!J103</f>
        <v>0</v>
      </c>
      <c r="K103" s="40">
        <f>'დანართი N3.ა2 ჭერს ზევით'!K103-'დანართი N3.2 (ახალი ჭერის ფარგ)'!K103</f>
        <v>0</v>
      </c>
      <c r="L103" s="45">
        <f>'დანართი N3.ა2 ჭერს ზევით'!L103-'დანართი N3.2 (ახალი ჭერის ფარგ)'!L103</f>
        <v>0</v>
      </c>
      <c r="M103" s="45">
        <f>'დანართი N3.ა2 ჭერს ზევით'!M103-'დანართი N3.2 (ახალი ჭერის ფარგ)'!M103</f>
        <v>0</v>
      </c>
      <c r="N103" s="109">
        <f>'დანართი N3.ა2 ჭერს ზევით'!N103-'დანართი N3.2 (ახალი ჭერის ფარგ)'!N103</f>
        <v>0</v>
      </c>
      <c r="O103" s="45">
        <f>'დანართი N3.ა2 ჭერს ზევით'!O103-'დანართი N3.2 (ახალი ჭერის ფარგ)'!O103</f>
        <v>0</v>
      </c>
      <c r="P103" s="45">
        <f>'დანართი N3.ა2 ჭერს ზევით'!P103-'დანართი N3.2 (ახალი ჭერის ფარგ)'!P103</f>
        <v>0</v>
      </c>
    </row>
    <row r="104" spans="2:16" x14ac:dyDescent="0.25">
      <c r="B104" s="38"/>
      <c r="C104" s="34" t="s">
        <v>75</v>
      </c>
      <c r="D104" s="39" t="s">
        <v>375</v>
      </c>
      <c r="E104" s="40">
        <f>'დანართი N3.ა2 ჭერს ზევით'!E104-'დანართი N3.2 (ახალი ჭერის ფარგ)'!E104</f>
        <v>0</v>
      </c>
      <c r="F104" s="45">
        <f>'დანართი N3.ა2 ჭერს ზევით'!F104-'დანართი N3.2 (ახალი ჭერის ფარგ)'!F104</f>
        <v>0</v>
      </c>
      <c r="G104" s="45">
        <f>'დანართი N3.ა2 ჭერს ზევით'!G104-'დანართი N3.2 (ახალი ჭერის ფარგ)'!G104</f>
        <v>0</v>
      </c>
      <c r="H104" s="40">
        <f>'დანართი N3.ა2 ჭერს ზევით'!H104-'დანართი N3.2 (ახალი ჭერის ფარგ)'!H104</f>
        <v>0</v>
      </c>
      <c r="I104" s="45">
        <f>'დანართი N3.ა2 ჭერს ზევით'!I104-'დანართი N3.2 (ახალი ჭერის ფარგ)'!I104</f>
        <v>0</v>
      </c>
      <c r="J104" s="45">
        <f>'დანართი N3.ა2 ჭერს ზევით'!J104-'დანართი N3.2 (ახალი ჭერის ფარგ)'!J104</f>
        <v>0</v>
      </c>
      <c r="K104" s="40">
        <f>'დანართი N3.ა2 ჭერს ზევით'!K104-'დანართი N3.2 (ახალი ჭერის ფარგ)'!K104</f>
        <v>0</v>
      </c>
      <c r="L104" s="45">
        <f>'დანართი N3.ა2 ჭერს ზევით'!L104-'დანართი N3.2 (ახალი ჭერის ფარგ)'!L104</f>
        <v>0</v>
      </c>
      <c r="M104" s="45">
        <f>'დანართი N3.ა2 ჭერს ზევით'!M104-'დანართი N3.2 (ახალი ჭერის ფარგ)'!M104</f>
        <v>0</v>
      </c>
      <c r="N104" s="109">
        <f>'დანართი N3.ა2 ჭერს ზევით'!N104-'დანართი N3.2 (ახალი ჭერის ფარგ)'!N104</f>
        <v>0</v>
      </c>
      <c r="O104" s="45">
        <f>'დანართი N3.ა2 ჭერს ზევით'!O104-'დანართი N3.2 (ახალი ჭერის ფარგ)'!O104</f>
        <v>0</v>
      </c>
      <c r="P104" s="45">
        <f>'დანართი N3.ა2 ჭერს ზევით'!P104-'დანართი N3.2 (ახალი ჭერის ფარგ)'!P104</f>
        <v>0</v>
      </c>
    </row>
    <row r="105" spans="2:16" x14ac:dyDescent="0.25">
      <c r="B105" s="38"/>
      <c r="C105" s="34" t="s">
        <v>76</v>
      </c>
      <c r="D105" s="39" t="s">
        <v>376</v>
      </c>
      <c r="E105" s="40">
        <f>'დანართი N3.ა2 ჭერს ზევით'!E105-'დანართი N3.2 (ახალი ჭერის ფარგ)'!E105</f>
        <v>0</v>
      </c>
      <c r="F105" s="45">
        <f>'დანართი N3.ა2 ჭერს ზევით'!F105-'დანართი N3.2 (ახალი ჭერის ფარგ)'!F105</f>
        <v>0</v>
      </c>
      <c r="G105" s="45">
        <f>'დანართი N3.ა2 ჭერს ზევით'!G105-'დანართი N3.2 (ახალი ჭერის ფარგ)'!G105</f>
        <v>0</v>
      </c>
      <c r="H105" s="40">
        <f>'დანართი N3.ა2 ჭერს ზევით'!H105-'დანართი N3.2 (ახალი ჭერის ფარგ)'!H105</f>
        <v>0</v>
      </c>
      <c r="I105" s="45">
        <f>'დანართი N3.ა2 ჭერს ზევით'!I105-'დანართი N3.2 (ახალი ჭერის ფარგ)'!I105</f>
        <v>0</v>
      </c>
      <c r="J105" s="45">
        <f>'დანართი N3.ა2 ჭერს ზევით'!J105-'დანართი N3.2 (ახალი ჭერის ფარგ)'!J105</f>
        <v>0</v>
      </c>
      <c r="K105" s="40">
        <f>'დანართი N3.ა2 ჭერს ზევით'!K105-'დანართი N3.2 (ახალი ჭერის ფარგ)'!K105</f>
        <v>0</v>
      </c>
      <c r="L105" s="45">
        <f>'დანართი N3.ა2 ჭერს ზევით'!L105-'დანართი N3.2 (ახალი ჭერის ფარგ)'!L105</f>
        <v>0</v>
      </c>
      <c r="M105" s="45">
        <f>'დანართი N3.ა2 ჭერს ზევით'!M105-'დანართი N3.2 (ახალი ჭერის ფარგ)'!M105</f>
        <v>0</v>
      </c>
      <c r="N105" s="109">
        <f>'დანართი N3.ა2 ჭერს ზევით'!N105-'დანართი N3.2 (ახალი ჭერის ფარგ)'!N105</f>
        <v>0</v>
      </c>
      <c r="O105" s="45">
        <f>'დანართი N3.ა2 ჭერს ზევით'!O105-'დანართი N3.2 (ახალი ჭერის ფარგ)'!O105</f>
        <v>0</v>
      </c>
      <c r="P105" s="45">
        <f>'დანართი N3.ა2 ჭერს ზევით'!P105-'დანართი N3.2 (ახალი ჭერის ფარგ)'!P105</f>
        <v>0</v>
      </c>
    </row>
    <row r="106" spans="2:16" x14ac:dyDescent="0.25">
      <c r="B106" s="38"/>
      <c r="C106" s="34" t="s">
        <v>77</v>
      </c>
      <c r="D106" s="39" t="s">
        <v>377</v>
      </c>
      <c r="E106" s="40">
        <f>'დანართი N3.ა2 ჭერს ზევით'!E106-'დანართი N3.2 (ახალი ჭერის ფარგ)'!E106</f>
        <v>0</v>
      </c>
      <c r="F106" s="45">
        <f>'დანართი N3.ა2 ჭერს ზევით'!F106-'დანართი N3.2 (ახალი ჭერის ფარგ)'!F106</f>
        <v>0</v>
      </c>
      <c r="G106" s="45">
        <f>'დანართი N3.ა2 ჭერს ზევით'!G106-'დანართი N3.2 (ახალი ჭერის ფარგ)'!G106</f>
        <v>0</v>
      </c>
      <c r="H106" s="40">
        <f>'დანართი N3.ა2 ჭერს ზევით'!H106-'დანართი N3.2 (ახალი ჭერის ფარგ)'!H106</f>
        <v>0</v>
      </c>
      <c r="I106" s="45">
        <f>'დანართი N3.ა2 ჭერს ზევით'!I106-'დანართი N3.2 (ახალი ჭერის ფარგ)'!I106</f>
        <v>0</v>
      </c>
      <c r="J106" s="45">
        <f>'დანართი N3.ა2 ჭერს ზევით'!J106-'დანართი N3.2 (ახალი ჭერის ფარგ)'!J106</f>
        <v>0</v>
      </c>
      <c r="K106" s="40">
        <f>'დანართი N3.ა2 ჭერს ზევით'!K106-'დანართი N3.2 (ახალი ჭერის ფარგ)'!K106</f>
        <v>0</v>
      </c>
      <c r="L106" s="45">
        <f>'დანართი N3.ა2 ჭერს ზევით'!L106-'დანართი N3.2 (ახალი ჭერის ფარგ)'!L106</f>
        <v>0</v>
      </c>
      <c r="M106" s="45">
        <f>'დანართი N3.ა2 ჭერს ზევით'!M106-'დანართი N3.2 (ახალი ჭერის ფარგ)'!M106</f>
        <v>0</v>
      </c>
      <c r="N106" s="109">
        <f>'დანართი N3.ა2 ჭერს ზევით'!N106-'დანართი N3.2 (ახალი ჭერის ფარგ)'!N106</f>
        <v>0</v>
      </c>
      <c r="O106" s="45">
        <f>'დანართი N3.ა2 ჭერს ზევით'!O106-'დანართი N3.2 (ახალი ჭერის ფარგ)'!O106</f>
        <v>0</v>
      </c>
      <c r="P106" s="45">
        <f>'დანართი N3.ა2 ჭერს ზევით'!P106-'დანართი N3.2 (ახალი ჭერის ფარგ)'!P106</f>
        <v>0</v>
      </c>
    </row>
    <row r="107" spans="2:16" x14ac:dyDescent="0.25">
      <c r="B107" s="38"/>
      <c r="C107" s="34" t="s">
        <v>78</v>
      </c>
      <c r="D107" s="39" t="s">
        <v>378</v>
      </c>
      <c r="E107" s="40">
        <f>'დანართი N3.ა2 ჭერს ზევით'!E107-'დანართი N3.2 (ახალი ჭერის ფარგ)'!E107</f>
        <v>0</v>
      </c>
      <c r="F107" s="45">
        <f>'დანართი N3.ა2 ჭერს ზევით'!F107-'დანართი N3.2 (ახალი ჭერის ფარგ)'!F107</f>
        <v>0</v>
      </c>
      <c r="G107" s="45">
        <f>'დანართი N3.ა2 ჭერს ზევით'!G107-'დანართი N3.2 (ახალი ჭერის ფარგ)'!G107</f>
        <v>0</v>
      </c>
      <c r="H107" s="40">
        <f>'დანართი N3.ა2 ჭერს ზევით'!H107-'დანართი N3.2 (ახალი ჭერის ფარგ)'!H107</f>
        <v>0</v>
      </c>
      <c r="I107" s="45">
        <f>'დანართი N3.ა2 ჭერს ზევით'!I107-'დანართი N3.2 (ახალი ჭერის ფარგ)'!I107</f>
        <v>0</v>
      </c>
      <c r="J107" s="45">
        <f>'დანართი N3.ა2 ჭერს ზევით'!J107-'დანართი N3.2 (ახალი ჭერის ფარგ)'!J107</f>
        <v>0</v>
      </c>
      <c r="K107" s="40">
        <f>'დანართი N3.ა2 ჭერს ზევით'!K107-'დანართი N3.2 (ახალი ჭერის ფარგ)'!K107</f>
        <v>0</v>
      </c>
      <c r="L107" s="45">
        <f>'დანართი N3.ა2 ჭერს ზევით'!L107-'დანართი N3.2 (ახალი ჭერის ფარგ)'!L107</f>
        <v>0</v>
      </c>
      <c r="M107" s="45">
        <f>'დანართი N3.ა2 ჭერს ზევით'!M107-'დანართი N3.2 (ახალი ჭერის ფარგ)'!M107</f>
        <v>0</v>
      </c>
      <c r="N107" s="109">
        <f>'დანართი N3.ა2 ჭერს ზევით'!N107-'დანართი N3.2 (ახალი ჭერის ფარგ)'!N107</f>
        <v>0</v>
      </c>
      <c r="O107" s="45">
        <f>'დანართი N3.ა2 ჭერს ზევით'!O107-'დანართი N3.2 (ახალი ჭერის ფარგ)'!O107</f>
        <v>0</v>
      </c>
      <c r="P107" s="45">
        <f>'დანართი N3.ა2 ჭერს ზევით'!P107-'დანართი N3.2 (ახალი ჭერის ფარგ)'!P107</f>
        <v>0</v>
      </c>
    </row>
    <row r="108" spans="2:16" x14ac:dyDescent="0.25">
      <c r="B108" s="38"/>
      <c r="C108" s="34" t="s">
        <v>79</v>
      </c>
      <c r="D108" s="39" t="s">
        <v>379</v>
      </c>
      <c r="E108" s="40">
        <f>'დანართი N3.ა2 ჭერს ზევით'!E108-'დანართი N3.2 (ახალი ჭერის ფარგ)'!E108</f>
        <v>0</v>
      </c>
      <c r="F108" s="45">
        <f>'დანართი N3.ა2 ჭერს ზევით'!F108-'დანართი N3.2 (ახალი ჭერის ფარგ)'!F108</f>
        <v>0</v>
      </c>
      <c r="G108" s="45">
        <f>'დანართი N3.ა2 ჭერს ზევით'!G108-'დანართი N3.2 (ახალი ჭერის ფარგ)'!G108</f>
        <v>0</v>
      </c>
      <c r="H108" s="40">
        <f>'დანართი N3.ა2 ჭერს ზევით'!H108-'დანართი N3.2 (ახალი ჭერის ფარგ)'!H108</f>
        <v>0</v>
      </c>
      <c r="I108" s="45">
        <f>'დანართი N3.ა2 ჭერს ზევით'!I108-'დანართი N3.2 (ახალი ჭერის ფარგ)'!I108</f>
        <v>0</v>
      </c>
      <c r="J108" s="45">
        <f>'დანართი N3.ა2 ჭერს ზევით'!J108-'დანართი N3.2 (ახალი ჭერის ფარგ)'!J108</f>
        <v>0</v>
      </c>
      <c r="K108" s="40">
        <f>'დანართი N3.ა2 ჭერს ზევით'!K108-'დანართი N3.2 (ახალი ჭერის ფარგ)'!K108</f>
        <v>0</v>
      </c>
      <c r="L108" s="45">
        <f>'დანართი N3.ა2 ჭერს ზევით'!L108-'დანართი N3.2 (ახალი ჭერის ფარგ)'!L108</f>
        <v>0</v>
      </c>
      <c r="M108" s="45">
        <f>'დანართი N3.ა2 ჭერს ზევით'!M108-'დანართი N3.2 (ახალი ჭერის ფარგ)'!M108</f>
        <v>0</v>
      </c>
      <c r="N108" s="109">
        <f>'დანართი N3.ა2 ჭერს ზევით'!N108-'დანართი N3.2 (ახალი ჭერის ფარგ)'!N108</f>
        <v>0</v>
      </c>
      <c r="O108" s="45">
        <f>'დანართი N3.ა2 ჭერს ზევით'!O108-'დანართი N3.2 (ახალი ჭერის ფარგ)'!O108</f>
        <v>0</v>
      </c>
      <c r="P108" s="45">
        <f>'დანართი N3.ა2 ჭერს ზევით'!P108-'დანართი N3.2 (ახალი ჭერის ფარგ)'!P108</f>
        <v>0</v>
      </c>
    </row>
    <row r="109" spans="2:16" x14ac:dyDescent="0.25">
      <c r="B109" s="38"/>
      <c r="C109" s="34" t="s">
        <v>80</v>
      </c>
      <c r="D109" s="39" t="s">
        <v>380</v>
      </c>
      <c r="E109" s="40">
        <f>'დანართი N3.ა2 ჭერს ზევით'!E109-'დანართი N3.2 (ახალი ჭერის ფარგ)'!E109</f>
        <v>0</v>
      </c>
      <c r="F109" s="45">
        <f>'დანართი N3.ა2 ჭერს ზევით'!F109-'დანართი N3.2 (ახალი ჭერის ფარგ)'!F109</f>
        <v>0</v>
      </c>
      <c r="G109" s="45">
        <f>'დანართი N3.ა2 ჭერს ზევით'!G109-'დანართი N3.2 (ახალი ჭერის ფარგ)'!G109</f>
        <v>0</v>
      </c>
      <c r="H109" s="40">
        <f>'დანართი N3.ა2 ჭერს ზევით'!H109-'დანართი N3.2 (ახალი ჭერის ფარგ)'!H109</f>
        <v>0</v>
      </c>
      <c r="I109" s="45">
        <f>'დანართი N3.ა2 ჭერს ზევით'!I109-'დანართი N3.2 (ახალი ჭერის ფარგ)'!I109</f>
        <v>0</v>
      </c>
      <c r="J109" s="45">
        <f>'დანართი N3.ა2 ჭერს ზევით'!J109-'დანართი N3.2 (ახალი ჭერის ფარგ)'!J109</f>
        <v>0</v>
      </c>
      <c r="K109" s="40">
        <f>'დანართი N3.ა2 ჭერს ზევით'!K109-'დანართი N3.2 (ახალი ჭერის ფარგ)'!K109</f>
        <v>0</v>
      </c>
      <c r="L109" s="45">
        <f>'დანართი N3.ა2 ჭერს ზევით'!L109-'დანართი N3.2 (ახალი ჭერის ფარგ)'!L109</f>
        <v>0</v>
      </c>
      <c r="M109" s="45">
        <f>'დანართი N3.ა2 ჭერს ზევით'!M109-'დანართი N3.2 (ახალი ჭერის ფარგ)'!M109</f>
        <v>0</v>
      </c>
      <c r="N109" s="109">
        <f>'დანართი N3.ა2 ჭერს ზევით'!N109-'დანართი N3.2 (ახალი ჭერის ფარგ)'!N109</f>
        <v>0</v>
      </c>
      <c r="O109" s="45">
        <f>'დანართი N3.ა2 ჭერს ზევით'!O109-'დანართი N3.2 (ახალი ჭერის ფარგ)'!O109</f>
        <v>0</v>
      </c>
      <c r="P109" s="45">
        <f>'დანართი N3.ა2 ჭერს ზევით'!P109-'დანართი N3.2 (ახალი ჭერის ფარგ)'!P109</f>
        <v>0</v>
      </c>
    </row>
    <row r="110" spans="2:16" ht="30" x14ac:dyDescent="0.25">
      <c r="B110" s="38"/>
      <c r="C110" s="34" t="s">
        <v>81</v>
      </c>
      <c r="D110" s="39" t="s">
        <v>381</v>
      </c>
      <c r="E110" s="40">
        <f>'დანართი N3.ა2 ჭერს ზევით'!E110-'დანართი N3.2 (ახალი ჭერის ფარგ)'!E110</f>
        <v>0</v>
      </c>
      <c r="F110" s="45">
        <f>'დანართი N3.ა2 ჭერს ზევით'!F110-'დანართი N3.2 (ახალი ჭერის ფარგ)'!F110</f>
        <v>0</v>
      </c>
      <c r="G110" s="45">
        <f>'დანართი N3.ა2 ჭერს ზევით'!G110-'დანართი N3.2 (ახალი ჭერის ფარგ)'!G110</f>
        <v>0</v>
      </c>
      <c r="H110" s="40">
        <f>'დანართი N3.ა2 ჭერს ზევით'!H110-'დანართი N3.2 (ახალი ჭერის ფარგ)'!H110</f>
        <v>0</v>
      </c>
      <c r="I110" s="45">
        <f>'დანართი N3.ა2 ჭერს ზევით'!I110-'დანართი N3.2 (ახალი ჭერის ფარგ)'!I110</f>
        <v>0</v>
      </c>
      <c r="J110" s="45">
        <f>'დანართი N3.ა2 ჭერს ზევით'!J110-'დანართი N3.2 (ახალი ჭერის ფარგ)'!J110</f>
        <v>0</v>
      </c>
      <c r="K110" s="40">
        <f>'დანართი N3.ა2 ჭერს ზევით'!K110-'დანართი N3.2 (ახალი ჭერის ფარგ)'!K110</f>
        <v>0</v>
      </c>
      <c r="L110" s="45">
        <f>'დანართი N3.ა2 ჭერს ზევით'!L110-'დანართი N3.2 (ახალი ჭერის ფარგ)'!L110</f>
        <v>0</v>
      </c>
      <c r="M110" s="45">
        <f>'დანართი N3.ა2 ჭერს ზევით'!M110-'დანართი N3.2 (ახალი ჭერის ფარგ)'!M110</f>
        <v>0</v>
      </c>
      <c r="N110" s="109">
        <f>'დანართი N3.ა2 ჭერს ზევით'!N110-'დანართი N3.2 (ახალი ჭერის ფარგ)'!N110</f>
        <v>0</v>
      </c>
      <c r="O110" s="45">
        <f>'დანართი N3.ა2 ჭერს ზევით'!O110-'დანართი N3.2 (ახალი ჭერის ფარგ)'!O110</f>
        <v>0</v>
      </c>
      <c r="P110" s="45">
        <f>'დანართი N3.ა2 ჭერს ზევით'!P110-'დანართი N3.2 (ახალი ჭერის ფარგ)'!P110</f>
        <v>0</v>
      </c>
    </row>
    <row r="111" spans="2:16" x14ac:dyDescent="0.25">
      <c r="B111" s="38"/>
      <c r="C111" s="34" t="s">
        <v>82</v>
      </c>
      <c r="D111" s="39" t="s">
        <v>382</v>
      </c>
      <c r="E111" s="40">
        <f>'დანართი N3.ა2 ჭერს ზევით'!E111-'დანართი N3.2 (ახალი ჭერის ფარგ)'!E111</f>
        <v>0</v>
      </c>
      <c r="F111" s="45">
        <f>'დანართი N3.ა2 ჭერს ზევით'!F111-'დანართი N3.2 (ახალი ჭერის ფარგ)'!F111</f>
        <v>0</v>
      </c>
      <c r="G111" s="45">
        <f>'დანართი N3.ა2 ჭერს ზევით'!G111-'დანართი N3.2 (ახალი ჭერის ფარგ)'!G111</f>
        <v>0</v>
      </c>
      <c r="H111" s="40">
        <f>'დანართი N3.ა2 ჭერს ზევით'!H111-'დანართი N3.2 (ახალი ჭერის ფარგ)'!H111</f>
        <v>0</v>
      </c>
      <c r="I111" s="45">
        <f>'დანართი N3.ა2 ჭერს ზევით'!I111-'დანართი N3.2 (ახალი ჭერის ფარგ)'!I111</f>
        <v>0</v>
      </c>
      <c r="J111" s="45">
        <f>'დანართი N3.ა2 ჭერს ზევით'!J111-'დანართი N3.2 (ახალი ჭერის ფარგ)'!J111</f>
        <v>0</v>
      </c>
      <c r="K111" s="40">
        <f>'დანართი N3.ა2 ჭერს ზევით'!K111-'დანართი N3.2 (ახალი ჭერის ფარგ)'!K111</f>
        <v>0</v>
      </c>
      <c r="L111" s="45">
        <f>'დანართი N3.ა2 ჭერს ზევით'!L111-'დანართი N3.2 (ახალი ჭერის ფარგ)'!L111</f>
        <v>0</v>
      </c>
      <c r="M111" s="45">
        <f>'დანართი N3.ა2 ჭერს ზევით'!M111-'დანართი N3.2 (ახალი ჭერის ფარგ)'!M111</f>
        <v>0</v>
      </c>
      <c r="N111" s="109">
        <f>'დანართი N3.ა2 ჭერს ზევით'!N111-'დანართი N3.2 (ახალი ჭერის ფარგ)'!N111</f>
        <v>0</v>
      </c>
      <c r="O111" s="45">
        <f>'დანართი N3.ა2 ჭერს ზევით'!O111-'დანართი N3.2 (ახალი ჭერის ფარგ)'!O111</f>
        <v>0</v>
      </c>
      <c r="P111" s="45">
        <f>'დანართი N3.ა2 ჭერს ზევით'!P111-'დანართი N3.2 (ახალი ჭერის ფარგ)'!P111</f>
        <v>0</v>
      </c>
    </row>
    <row r="112" spans="2:16" ht="30" x14ac:dyDescent="0.25">
      <c r="B112" s="38"/>
      <c r="C112" s="34" t="s">
        <v>83</v>
      </c>
      <c r="D112" s="39" t="s">
        <v>383</v>
      </c>
      <c r="E112" s="40">
        <f>'დანართი N3.ა2 ჭერს ზევით'!E112-'დანართი N3.2 (ახალი ჭერის ფარგ)'!E112</f>
        <v>0</v>
      </c>
      <c r="F112" s="45">
        <f>'დანართი N3.ა2 ჭერს ზევით'!F112-'დანართი N3.2 (ახალი ჭერის ფარგ)'!F112</f>
        <v>0</v>
      </c>
      <c r="G112" s="45">
        <f>'დანართი N3.ა2 ჭერს ზევით'!G112-'დანართი N3.2 (ახალი ჭერის ფარგ)'!G112</f>
        <v>0</v>
      </c>
      <c r="H112" s="40">
        <f>'დანართი N3.ა2 ჭერს ზევით'!H112-'დანართი N3.2 (ახალი ჭერის ფარგ)'!H112</f>
        <v>0</v>
      </c>
      <c r="I112" s="45">
        <f>'დანართი N3.ა2 ჭერს ზევით'!I112-'დანართი N3.2 (ახალი ჭერის ფარგ)'!I112</f>
        <v>0</v>
      </c>
      <c r="J112" s="45">
        <f>'დანართი N3.ა2 ჭერს ზევით'!J112-'დანართი N3.2 (ახალი ჭერის ფარგ)'!J112</f>
        <v>0</v>
      </c>
      <c r="K112" s="40">
        <f>'დანართი N3.ა2 ჭერს ზევით'!K112-'დანართი N3.2 (ახალი ჭერის ფარგ)'!K112</f>
        <v>0</v>
      </c>
      <c r="L112" s="45">
        <f>'დანართი N3.ა2 ჭერს ზევით'!L112-'დანართი N3.2 (ახალი ჭერის ფარგ)'!L112</f>
        <v>0</v>
      </c>
      <c r="M112" s="45">
        <f>'დანართი N3.ა2 ჭერს ზევით'!M112-'დანართი N3.2 (ახალი ჭერის ფარგ)'!M112</f>
        <v>0</v>
      </c>
      <c r="N112" s="109">
        <f>'დანართი N3.ა2 ჭერს ზევით'!N112-'დანართი N3.2 (ახალი ჭერის ფარგ)'!N112</f>
        <v>0</v>
      </c>
      <c r="O112" s="45">
        <f>'დანართი N3.ა2 ჭერს ზევით'!O112-'დანართი N3.2 (ახალი ჭერის ფარგ)'!O112</f>
        <v>0</v>
      </c>
      <c r="P112" s="45">
        <f>'დანართი N3.ა2 ჭერს ზევით'!P112-'დანართი N3.2 (ახალი ჭერის ფარგ)'!P112</f>
        <v>0</v>
      </c>
    </row>
    <row r="113" spans="1:16" ht="30" x14ac:dyDescent="0.25">
      <c r="B113" s="38"/>
      <c r="C113" s="34" t="s">
        <v>84</v>
      </c>
      <c r="D113" s="39" t="s">
        <v>384</v>
      </c>
      <c r="E113" s="40">
        <f>'დანართი N3.ა2 ჭერს ზევით'!E113-'დანართი N3.2 (ახალი ჭერის ფარგ)'!E113</f>
        <v>0</v>
      </c>
      <c r="F113" s="45">
        <f>'დანართი N3.ა2 ჭერს ზევით'!F113-'დანართი N3.2 (ახალი ჭერის ფარგ)'!F113</f>
        <v>0</v>
      </c>
      <c r="G113" s="45">
        <f>'დანართი N3.ა2 ჭერს ზევით'!G113-'დანართი N3.2 (ახალი ჭერის ფარგ)'!G113</f>
        <v>0</v>
      </c>
      <c r="H113" s="40">
        <f>'დანართი N3.ა2 ჭერს ზევით'!H113-'დანართი N3.2 (ახალი ჭერის ფარგ)'!H113</f>
        <v>0</v>
      </c>
      <c r="I113" s="45">
        <f>'დანართი N3.ა2 ჭერს ზევით'!I113-'დანართი N3.2 (ახალი ჭერის ფარგ)'!I113</f>
        <v>0</v>
      </c>
      <c r="J113" s="45">
        <f>'დანართი N3.ა2 ჭერს ზევით'!J113-'დანართი N3.2 (ახალი ჭერის ფარგ)'!J113</f>
        <v>0</v>
      </c>
      <c r="K113" s="40">
        <f>'დანართი N3.ა2 ჭერს ზევით'!K113-'დანართი N3.2 (ახალი ჭერის ფარგ)'!K113</f>
        <v>0</v>
      </c>
      <c r="L113" s="45">
        <f>'დანართი N3.ა2 ჭერს ზევით'!L113-'დანართი N3.2 (ახალი ჭერის ფარგ)'!L113</f>
        <v>0</v>
      </c>
      <c r="M113" s="45">
        <f>'დანართი N3.ა2 ჭერს ზევით'!M113-'დანართი N3.2 (ახალი ჭერის ფარგ)'!M113</f>
        <v>0</v>
      </c>
      <c r="N113" s="109">
        <f>'დანართი N3.ა2 ჭერს ზევით'!N113-'დანართი N3.2 (ახალი ჭერის ფარგ)'!N113</f>
        <v>0</v>
      </c>
      <c r="O113" s="45">
        <f>'დანართი N3.ა2 ჭერს ზევით'!O113-'დანართი N3.2 (ახალი ჭერის ფარგ)'!O113</f>
        <v>0</v>
      </c>
      <c r="P113" s="45">
        <f>'დანართი N3.ა2 ჭერს ზევით'!P113-'დანართი N3.2 (ახალი ჭერის ფარგ)'!P113</f>
        <v>0</v>
      </c>
    </row>
    <row r="114" spans="1:16" ht="45" x14ac:dyDescent="0.25">
      <c r="B114" s="38"/>
      <c r="C114" s="34" t="s">
        <v>85</v>
      </c>
      <c r="D114" s="39" t="s">
        <v>385</v>
      </c>
      <c r="E114" s="40">
        <f>'დანართი N3.ა2 ჭერს ზევით'!E114-'დანართი N3.2 (ახალი ჭერის ფარგ)'!E114</f>
        <v>0</v>
      </c>
      <c r="F114" s="45">
        <f>'დანართი N3.ა2 ჭერს ზევით'!F114-'დანართი N3.2 (ახალი ჭერის ფარგ)'!F114</f>
        <v>0</v>
      </c>
      <c r="G114" s="45">
        <f>'დანართი N3.ა2 ჭერს ზევით'!G114-'დანართი N3.2 (ახალი ჭერის ფარგ)'!G114</f>
        <v>0</v>
      </c>
      <c r="H114" s="40">
        <f>'დანართი N3.ა2 ჭერს ზევით'!H114-'დანართი N3.2 (ახალი ჭერის ფარგ)'!H114</f>
        <v>0</v>
      </c>
      <c r="I114" s="45">
        <f>'დანართი N3.ა2 ჭერს ზევით'!I114-'დანართი N3.2 (ახალი ჭერის ფარგ)'!I114</f>
        <v>0</v>
      </c>
      <c r="J114" s="45">
        <f>'დანართი N3.ა2 ჭერს ზევით'!J114-'დანართი N3.2 (ახალი ჭერის ფარგ)'!J114</f>
        <v>0</v>
      </c>
      <c r="K114" s="40">
        <f>'დანართი N3.ა2 ჭერს ზევით'!K114-'დანართი N3.2 (ახალი ჭერის ფარგ)'!K114</f>
        <v>0</v>
      </c>
      <c r="L114" s="45">
        <f>'დანართი N3.ა2 ჭერს ზევით'!L114-'დანართი N3.2 (ახალი ჭერის ფარგ)'!L114</f>
        <v>0</v>
      </c>
      <c r="M114" s="45">
        <f>'დანართი N3.ა2 ჭერს ზევით'!M114-'დანართი N3.2 (ახალი ჭერის ფარგ)'!M114</f>
        <v>0</v>
      </c>
      <c r="N114" s="109">
        <f>'დანართი N3.ა2 ჭერს ზევით'!N114-'დანართი N3.2 (ახალი ჭერის ფარგ)'!N114</f>
        <v>0</v>
      </c>
      <c r="O114" s="45">
        <f>'დანართი N3.ა2 ჭერს ზევით'!O114-'დანართი N3.2 (ახალი ჭერის ფარგ)'!O114</f>
        <v>0</v>
      </c>
      <c r="P114" s="45">
        <f>'დანართი N3.ა2 ჭერს ზევით'!P114-'დანართი N3.2 (ახალი ჭერის ფარგ)'!P114</f>
        <v>0</v>
      </c>
    </row>
    <row r="115" spans="1:16" ht="36" x14ac:dyDescent="0.25">
      <c r="B115" s="30" t="s">
        <v>479</v>
      </c>
      <c r="C115" s="31"/>
      <c r="D115" s="53" t="s">
        <v>150</v>
      </c>
      <c r="E115" s="32">
        <f>'დანართი N3.ა2 ჭერს ზევით'!E115-'დანართი N3.2 (ახალი ჭერის ფარგ)'!E115</f>
        <v>0</v>
      </c>
      <c r="F115" s="33">
        <f>'დანართი N3.ა2 ჭერს ზევით'!F115-'დანართი N3.2 (ახალი ჭერის ფარგ)'!F115</f>
        <v>0</v>
      </c>
      <c r="G115" s="33">
        <f>'დანართი N3.ა2 ჭერს ზევით'!G115-'დანართი N3.2 (ახალი ჭერის ფარგ)'!G115</f>
        <v>0</v>
      </c>
      <c r="H115" s="32">
        <f>'დანართი N3.ა2 ჭერს ზევით'!H115-'დანართი N3.2 (ახალი ჭერის ფარგ)'!H115</f>
        <v>0</v>
      </c>
      <c r="I115" s="33">
        <f>'დანართი N3.ა2 ჭერს ზევით'!I115-'დანართი N3.2 (ახალი ჭერის ფარგ)'!I115</f>
        <v>0</v>
      </c>
      <c r="J115" s="33">
        <f>'დანართი N3.ა2 ჭერს ზევით'!J115-'დანართი N3.2 (ახალი ჭერის ფარგ)'!J115</f>
        <v>0</v>
      </c>
      <c r="K115" s="32">
        <f>'დანართი N3.ა2 ჭერს ზევით'!K115-'დანართი N3.2 (ახალი ჭერის ფარგ)'!K115</f>
        <v>0</v>
      </c>
      <c r="L115" s="33">
        <f>'დანართი N3.ა2 ჭერს ზევით'!L115-'დანართი N3.2 (ახალი ჭერის ფარგ)'!L115</f>
        <v>0</v>
      </c>
      <c r="M115" s="33">
        <f>'დანართი N3.ა2 ჭერს ზევით'!M115-'დანართი N3.2 (ახალი ჭერის ფარგ)'!M115</f>
        <v>0</v>
      </c>
      <c r="N115" s="32">
        <f>'დანართი N3.ა2 ჭერს ზევით'!N115-'დანართი N3.2 (ახალი ჭერის ფარგ)'!N115</f>
        <v>0</v>
      </c>
      <c r="O115" s="33">
        <f>'დანართი N3.ა2 ჭერს ზევით'!O115-'დანართი N3.2 (ახალი ჭერის ფარგ)'!O115</f>
        <v>0</v>
      </c>
      <c r="P115" s="33">
        <f>'დანართი N3.ა2 ჭერს ზევით'!P115-'დანართი N3.2 (ახალი ჭერის ფარგ)'!P115</f>
        <v>0</v>
      </c>
    </row>
    <row r="116" spans="1:16" ht="18" x14ac:dyDescent="0.25">
      <c r="B116" s="41"/>
      <c r="C116" s="42"/>
      <c r="D116" s="43" t="s">
        <v>151</v>
      </c>
      <c r="E116" s="36">
        <f>'დანართი N3.ა2 ჭერს ზევით'!E116-'დანართი N3.2 (ახალი ჭერის ფარგ)'!E116</f>
        <v>0</v>
      </c>
      <c r="F116" s="36">
        <f>'დანართი N3.ა2 ჭერს ზევით'!F116-'დანართი N3.2 (ახალი ჭერის ფარგ)'!F116</f>
        <v>0</v>
      </c>
      <c r="G116" s="36">
        <f>'დანართი N3.ა2 ჭერს ზევით'!G116-'დანართი N3.2 (ახალი ჭერის ფარგ)'!G116</f>
        <v>0</v>
      </c>
      <c r="H116" s="36">
        <f>'დანართი N3.ა2 ჭერს ზევით'!H116-'დანართი N3.2 (ახალი ჭერის ფარგ)'!H116</f>
        <v>0</v>
      </c>
      <c r="I116" s="36">
        <f>'დანართი N3.ა2 ჭერს ზევით'!I116-'დანართი N3.2 (ახალი ჭერის ფარგ)'!I116</f>
        <v>0</v>
      </c>
      <c r="J116" s="36">
        <f>'დანართი N3.ა2 ჭერს ზევით'!J116-'დანართი N3.2 (ახალი ჭერის ფარგ)'!J116</f>
        <v>0</v>
      </c>
      <c r="K116" s="36">
        <f>'დანართი N3.ა2 ჭერს ზევით'!K116-'დანართი N3.2 (ახალი ჭერის ფარგ)'!K116</f>
        <v>0</v>
      </c>
      <c r="L116" s="36">
        <f>'დანართი N3.ა2 ჭერს ზევით'!L116-'დანართი N3.2 (ახალი ჭერის ფარგ)'!L116</f>
        <v>0</v>
      </c>
      <c r="M116" s="36">
        <f>'დანართი N3.ა2 ჭერს ზევით'!M116-'დანართი N3.2 (ახალი ჭერის ფარგ)'!M116</f>
        <v>0</v>
      </c>
      <c r="N116" s="36">
        <f>'დანართი N3.ა2 ჭერს ზევით'!N116-'დანართი N3.2 (ახალი ჭერის ფარგ)'!N116</f>
        <v>0</v>
      </c>
      <c r="O116" s="36">
        <f>'დანართი N3.ა2 ჭერს ზევით'!O116-'დანართი N3.2 (ახალი ჭერის ფარგ)'!O116</f>
        <v>0</v>
      </c>
      <c r="P116" s="36">
        <f>'დანართი N3.ა2 ჭერს ზევით'!P116-'დანართი N3.2 (ახალი ჭერის ფარგ)'!P116</f>
        <v>0</v>
      </c>
    </row>
    <row r="117" spans="1:16" ht="18" x14ac:dyDescent="0.25">
      <c r="B117" s="41"/>
      <c r="C117" s="42"/>
      <c r="D117" s="44" t="s">
        <v>335</v>
      </c>
      <c r="E117" s="36">
        <f>'დანართი N3.ა2 ჭერს ზევით'!E117-'დანართი N3.2 (ახალი ჭერის ფარგ)'!E117</f>
        <v>0</v>
      </c>
      <c r="F117" s="37">
        <f>'დანართი N3.ა2 ჭერს ზევით'!F117-'დანართი N3.2 (ახალი ჭერის ფარგ)'!F117</f>
        <v>0</v>
      </c>
      <c r="G117" s="37">
        <f>'დანართი N3.ა2 ჭერს ზევით'!G117-'დანართი N3.2 (ახალი ჭერის ფარგ)'!G117</f>
        <v>0</v>
      </c>
      <c r="H117" s="36">
        <f>'დანართი N3.ა2 ჭერს ზევით'!H117-'დანართი N3.2 (ახალი ჭერის ფარგ)'!H117</f>
        <v>0</v>
      </c>
      <c r="I117" s="37">
        <f>'დანართი N3.ა2 ჭერს ზევით'!I117-'დანართი N3.2 (ახალი ჭერის ფარგ)'!I117</f>
        <v>0</v>
      </c>
      <c r="J117" s="37">
        <f>'დანართი N3.ა2 ჭერს ზევით'!J117-'დანართი N3.2 (ახალი ჭერის ფარგ)'!J117</f>
        <v>0</v>
      </c>
      <c r="K117" s="36">
        <f>'დანართი N3.ა2 ჭერს ზევით'!K117-'დანართი N3.2 (ახალი ჭერის ფარგ)'!K117</f>
        <v>0</v>
      </c>
      <c r="L117" s="37">
        <f>'დანართი N3.ა2 ჭერს ზევით'!L117-'დანართი N3.2 (ახალი ჭერის ფარგ)'!L117</f>
        <v>0</v>
      </c>
      <c r="M117" s="37">
        <f>'დანართი N3.ა2 ჭერს ზევით'!M117-'დანართი N3.2 (ახალი ჭერის ფარგ)'!M117</f>
        <v>0</v>
      </c>
      <c r="N117" s="36">
        <f>'დანართი N3.ა2 ჭერს ზევით'!N117-'დანართი N3.2 (ახალი ჭერის ფარგ)'!N117</f>
        <v>0</v>
      </c>
      <c r="O117" s="37">
        <f>'დანართი N3.ა2 ჭერს ზევით'!O117-'დანართი N3.2 (ახალი ჭერის ფარგ)'!O117</f>
        <v>0</v>
      </c>
      <c r="P117" s="37">
        <f>'დანართი N3.ა2 ჭერს ზევით'!P117-'დანართი N3.2 (ახალი ჭერის ფარგ)'!P117</f>
        <v>0</v>
      </c>
    </row>
    <row r="118" spans="1:16" ht="18" x14ac:dyDescent="0.25">
      <c r="B118" s="41"/>
      <c r="C118" s="42"/>
      <c r="D118" s="44" t="s">
        <v>155</v>
      </c>
      <c r="E118" s="36">
        <f>'დანართი N3.ა2 ჭერს ზევით'!E118-'დანართი N3.2 (ახალი ჭერის ფარგ)'!E118</f>
        <v>0</v>
      </c>
      <c r="F118" s="37">
        <f>'დანართი N3.ა2 ჭერს ზევით'!F118-'დანართი N3.2 (ახალი ჭერის ფარგ)'!F118</f>
        <v>0</v>
      </c>
      <c r="G118" s="37">
        <f>'დანართი N3.ა2 ჭერს ზევით'!G118-'დანართი N3.2 (ახალი ჭერის ფარგ)'!G118</f>
        <v>0</v>
      </c>
      <c r="H118" s="36">
        <f>'დანართი N3.ა2 ჭერს ზევით'!H118-'დანართი N3.2 (ახალი ჭერის ფარგ)'!H118</f>
        <v>0</v>
      </c>
      <c r="I118" s="37">
        <f>'დანართი N3.ა2 ჭერს ზევით'!I118-'დანართი N3.2 (ახალი ჭერის ფარგ)'!I118</f>
        <v>0</v>
      </c>
      <c r="J118" s="37">
        <f>'დანართი N3.ა2 ჭერს ზევით'!J118-'დანართი N3.2 (ახალი ჭერის ფარგ)'!J118</f>
        <v>0</v>
      </c>
      <c r="K118" s="36">
        <f>'დანართი N3.ა2 ჭერს ზევით'!K118-'დანართი N3.2 (ახალი ჭერის ფარგ)'!K118</f>
        <v>0</v>
      </c>
      <c r="L118" s="37">
        <f>'დანართი N3.ა2 ჭერს ზევით'!L118-'დანართი N3.2 (ახალი ჭერის ფარგ)'!L118</f>
        <v>0</v>
      </c>
      <c r="M118" s="37">
        <f>'დანართი N3.ა2 ჭერს ზევით'!M118-'დანართი N3.2 (ახალი ჭერის ფარგ)'!M118</f>
        <v>0</v>
      </c>
      <c r="N118" s="36">
        <f>'დანართი N3.ა2 ჭერს ზევით'!N118-'დანართი N3.2 (ახალი ჭერის ფარგ)'!N118</f>
        <v>0</v>
      </c>
      <c r="O118" s="37">
        <f>'დანართი N3.ა2 ჭერს ზევით'!O118-'დანართი N3.2 (ახალი ჭერის ფარგ)'!O118</f>
        <v>0</v>
      </c>
      <c r="P118" s="37">
        <f>'დანართი N3.ა2 ჭერს ზევით'!P118-'დანართი N3.2 (ახალი ჭერის ფარგ)'!P118</f>
        <v>0</v>
      </c>
    </row>
    <row r="119" spans="1:16" ht="54" x14ac:dyDescent="0.25">
      <c r="B119" s="30" t="s">
        <v>472</v>
      </c>
      <c r="C119" s="31"/>
      <c r="D119" s="53" t="s">
        <v>339</v>
      </c>
      <c r="E119" s="32">
        <f>'დანართი N3.ა2 ჭერს ზევით'!E119-'დანართი N3.2 (ახალი ჭერის ფარგ)'!E119</f>
        <v>700</v>
      </c>
      <c r="F119" s="33">
        <f>'დანართი N3.ა2 ჭერს ზევით'!F119-'დანართი N3.2 (ახალი ჭერის ფარგ)'!F119</f>
        <v>700</v>
      </c>
      <c r="G119" s="33">
        <f>'დანართი N3.ა2 ჭერს ზევით'!G119-'დანართი N3.2 (ახალი ჭერის ფარგ)'!G119</f>
        <v>0</v>
      </c>
      <c r="H119" s="32">
        <f>'დანართი N3.ა2 ჭერს ზევით'!H119-'დანართი N3.2 (ახალი ჭერის ფარგ)'!H119</f>
        <v>700</v>
      </c>
      <c r="I119" s="33">
        <f>'დანართი N3.ა2 ჭერს ზევით'!I119-'დანართი N3.2 (ახალი ჭერის ფარგ)'!I119</f>
        <v>700</v>
      </c>
      <c r="J119" s="33">
        <f>'დანართი N3.ა2 ჭერს ზევით'!J119-'დანართი N3.2 (ახალი ჭერის ფარგ)'!J119</f>
        <v>0</v>
      </c>
      <c r="K119" s="32">
        <f>'დანართი N3.ა2 ჭერს ზევით'!K119-'დანართი N3.2 (ახალი ჭერის ფარგ)'!K119</f>
        <v>700</v>
      </c>
      <c r="L119" s="33">
        <f>'დანართი N3.ა2 ჭერს ზევით'!L119-'დანართი N3.2 (ახალი ჭერის ფარგ)'!L119</f>
        <v>700</v>
      </c>
      <c r="M119" s="33">
        <f>'დანართი N3.ა2 ჭერს ზევით'!M119-'დანართი N3.2 (ახალი ჭერის ფარგ)'!M119</f>
        <v>0</v>
      </c>
      <c r="N119" s="32">
        <f>'დანართი N3.ა2 ჭერს ზევით'!N119-'დანართი N3.2 (ახალი ჭერის ფარგ)'!N119</f>
        <v>700</v>
      </c>
      <c r="O119" s="33">
        <f>'დანართი N3.ა2 ჭერს ზევით'!O119-'დანართი N3.2 (ახალი ჭერის ფარგ)'!O119</f>
        <v>700</v>
      </c>
      <c r="P119" s="33">
        <f>'დანართი N3.ა2 ჭერს ზევით'!P119-'დანართი N3.2 (ახალი ჭერის ფარგ)'!P119</f>
        <v>0</v>
      </c>
    </row>
    <row r="120" spans="1:16" ht="18" x14ac:dyDescent="0.25">
      <c r="B120" s="46"/>
      <c r="C120" s="47"/>
      <c r="D120" s="48" t="s">
        <v>151</v>
      </c>
      <c r="E120" s="49">
        <f>'დანართი N3.ა2 ჭერს ზევით'!E120-'დანართი N3.2 (ახალი ჭერის ფარგ)'!E120</f>
        <v>17</v>
      </c>
      <c r="F120" s="49">
        <f>'დანართი N3.ა2 ჭერს ზევით'!F120-'დანართი N3.2 (ახალი ჭერის ფარგ)'!F120</f>
        <v>17</v>
      </c>
      <c r="G120" s="49">
        <f>'დანართი N3.ა2 ჭერს ზევით'!G120-'დანართი N3.2 (ახალი ჭერის ფარგ)'!G120</f>
        <v>0</v>
      </c>
      <c r="H120" s="49">
        <f>'დანართი N3.ა2 ჭერს ზევით'!H120-'დანართი N3.2 (ახალი ჭერის ფარგ)'!H120</f>
        <v>17</v>
      </c>
      <c r="I120" s="49">
        <f>'დანართი N3.ა2 ჭერს ზევით'!I120-'დანართი N3.2 (ახალი ჭერის ფარგ)'!I120</f>
        <v>17</v>
      </c>
      <c r="J120" s="49">
        <f>'დანართი N3.ა2 ჭერს ზევით'!J120-'დანართი N3.2 (ახალი ჭერის ფარგ)'!J120</f>
        <v>0</v>
      </c>
      <c r="K120" s="49">
        <f>'დანართი N3.ა2 ჭერს ზევით'!K120-'დანართი N3.2 (ახალი ჭერის ფარგ)'!K120</f>
        <v>17</v>
      </c>
      <c r="L120" s="49">
        <f>'დანართი N3.ა2 ჭერს ზევით'!L120-'დანართი N3.2 (ახალი ჭერის ფარგ)'!L120</f>
        <v>17</v>
      </c>
      <c r="M120" s="49">
        <f>'დანართი N3.ა2 ჭერს ზევით'!M120-'დანართი N3.2 (ახალი ჭერის ფარგ)'!M120</f>
        <v>0</v>
      </c>
      <c r="N120" s="49">
        <f>'დანართი N3.ა2 ჭერს ზევით'!N120-'დანართი N3.2 (ახალი ჭერის ფარგ)'!N120</f>
        <v>17</v>
      </c>
      <c r="O120" s="49">
        <f>'დანართი N3.ა2 ჭერს ზევით'!O120-'დანართი N3.2 (ახალი ჭერის ფარგ)'!O120</f>
        <v>17</v>
      </c>
      <c r="P120" s="49">
        <f>'დანართი N3.ა2 ჭერს ზევით'!P120-'დანართი N3.2 (ახალი ჭერის ფარგ)'!P120</f>
        <v>0</v>
      </c>
    </row>
    <row r="121" spans="1:16" ht="18" x14ac:dyDescent="0.25">
      <c r="B121" s="46"/>
      <c r="C121" s="47"/>
      <c r="D121" s="50" t="s">
        <v>335</v>
      </c>
      <c r="E121" s="49">
        <f>'დანართი N3.ა2 ჭერს ზევით'!E121-'დანართი N3.2 (ახალი ჭერის ფარგ)'!E121</f>
        <v>0</v>
      </c>
      <c r="F121" s="51">
        <f>'დანართი N3.ა2 ჭერს ზევით'!F121-'დანართი N3.2 (ახალი ჭერის ფარგ)'!F121</f>
        <v>0</v>
      </c>
      <c r="G121" s="51">
        <f>'დანართი N3.ა2 ჭერს ზევით'!G121-'დანართი N3.2 (ახალი ჭერის ფარგ)'!G121</f>
        <v>0</v>
      </c>
      <c r="H121" s="49">
        <f>'დანართი N3.ა2 ჭერს ზევით'!H121-'დანართი N3.2 (ახალი ჭერის ფარგ)'!H121</f>
        <v>0</v>
      </c>
      <c r="I121" s="51">
        <f>'დანართი N3.ა2 ჭერს ზევით'!I121-'დანართი N3.2 (ახალი ჭერის ფარგ)'!I121</f>
        <v>0</v>
      </c>
      <c r="J121" s="51">
        <f>'დანართი N3.ა2 ჭერს ზევით'!J121-'დანართი N3.2 (ახალი ჭერის ფარგ)'!J121</f>
        <v>0</v>
      </c>
      <c r="K121" s="49">
        <f>'დანართი N3.ა2 ჭერს ზევით'!K121-'დანართი N3.2 (ახალი ჭერის ფარგ)'!K121</f>
        <v>0</v>
      </c>
      <c r="L121" s="51">
        <f>'დანართი N3.ა2 ჭერს ზევით'!L121-'დანართი N3.2 (ახალი ჭერის ფარგ)'!L121</f>
        <v>0</v>
      </c>
      <c r="M121" s="51">
        <f>'დანართი N3.ა2 ჭერს ზევით'!M121-'დანართი N3.2 (ახალი ჭერის ფარგ)'!M121</f>
        <v>0</v>
      </c>
      <c r="N121" s="49">
        <f>'დანართი N3.ა2 ჭერს ზევით'!N121-'დანართი N3.2 (ახალი ჭერის ფარგ)'!N121</f>
        <v>0</v>
      </c>
      <c r="O121" s="51">
        <f>'დანართი N3.ა2 ჭერს ზევით'!O121-'დანართი N3.2 (ახალი ჭერის ფარგ)'!O121</f>
        <v>0</v>
      </c>
      <c r="P121" s="51">
        <f>'დანართი N3.ა2 ჭერს ზევით'!P121-'დანართი N3.2 (ახალი ჭერის ფარგ)'!P121</f>
        <v>0</v>
      </c>
    </row>
    <row r="122" spans="1:16" ht="18" x14ac:dyDescent="0.25">
      <c r="B122" s="46"/>
      <c r="C122" s="47"/>
      <c r="D122" s="50" t="s">
        <v>155</v>
      </c>
      <c r="E122" s="49">
        <f>'დანართი N3.ა2 ჭერს ზევით'!E122-'დანართი N3.2 (ახალი ჭერის ფარგ)'!E122</f>
        <v>17</v>
      </c>
      <c r="F122" s="51">
        <f>'დანართი N3.ა2 ჭერს ზევით'!F122-'დანართი N3.2 (ახალი ჭერის ფარგ)'!F122</f>
        <v>17</v>
      </c>
      <c r="G122" s="51">
        <f>'დანართი N3.ა2 ჭერს ზევით'!G122-'დანართი N3.2 (ახალი ჭერის ფარგ)'!G122</f>
        <v>0</v>
      </c>
      <c r="H122" s="49">
        <f>'დანართი N3.ა2 ჭერს ზევით'!H122-'დანართი N3.2 (ახალი ჭერის ფარგ)'!H122</f>
        <v>17</v>
      </c>
      <c r="I122" s="51">
        <f>'დანართი N3.ა2 ჭერს ზევით'!I122-'დანართი N3.2 (ახალი ჭერის ფარგ)'!I122</f>
        <v>17</v>
      </c>
      <c r="J122" s="51">
        <f>'დანართი N3.ა2 ჭერს ზევით'!J122-'დანართი N3.2 (ახალი ჭერის ფარგ)'!J122</f>
        <v>0</v>
      </c>
      <c r="K122" s="49">
        <f>'დანართი N3.ა2 ჭერს ზევით'!K122-'დანართი N3.2 (ახალი ჭერის ფარგ)'!K122</f>
        <v>17</v>
      </c>
      <c r="L122" s="51">
        <f>'დანართი N3.ა2 ჭერს ზევით'!L122-'დანართი N3.2 (ახალი ჭერის ფარგ)'!L122</f>
        <v>17</v>
      </c>
      <c r="M122" s="51">
        <f>'დანართი N3.ა2 ჭერს ზევით'!M122-'დანართი N3.2 (ახალი ჭერის ფარგ)'!M122</f>
        <v>0</v>
      </c>
      <c r="N122" s="49">
        <f>'დანართი N3.ა2 ჭერს ზევით'!N122-'დანართი N3.2 (ახალი ჭერის ფარგ)'!N122</f>
        <v>17</v>
      </c>
      <c r="O122" s="37">
        <f>'დანართი N3.ა2 ჭერს ზევით'!O122-'დანართი N3.2 (ახალი ჭერის ფარგ)'!O122</f>
        <v>17</v>
      </c>
      <c r="P122" s="51">
        <f>'დანართი N3.ა2 ჭერს ზევით'!P122-'დანართი N3.2 (ახალი ჭერის ფარგ)'!P122</f>
        <v>0</v>
      </c>
    </row>
    <row r="123" spans="1:16" ht="40.5" x14ac:dyDescent="0.25">
      <c r="B123" s="16" t="s">
        <v>480</v>
      </c>
      <c r="C123" s="17"/>
      <c r="D123" s="18" t="s">
        <v>87</v>
      </c>
      <c r="E123" s="19">
        <f>'დანართი N3.ა2 ჭერს ზევით'!E123-'დანართი N3.2 (ახალი ჭერის ფარგ)'!E123</f>
        <v>62786</v>
      </c>
      <c r="F123" s="19">
        <f>'დანართი N3.ა2 ჭერს ზევით'!F123-'დანართი N3.2 (ახალი ჭერის ფარგ)'!F123</f>
        <v>62786</v>
      </c>
      <c r="G123" s="19">
        <f>'დანართი N3.ა2 ჭერს ზევით'!G123-'დანართი N3.2 (ახალი ჭერის ფარგ)'!G123</f>
        <v>0</v>
      </c>
      <c r="H123" s="19">
        <f>'დანართი N3.ა2 ჭერს ზევით'!H123-'დანართი N3.2 (ახალი ჭერის ფარგ)'!H123</f>
        <v>57927</v>
      </c>
      <c r="I123" s="19">
        <f>'დანართი N3.ა2 ჭერს ზევით'!I123-'დანართი N3.2 (ახალი ჭერის ფარგ)'!I123</f>
        <v>57927</v>
      </c>
      <c r="J123" s="19">
        <f>'დანართი N3.ა2 ჭერს ზევით'!J123-'დანართი N3.2 (ახალი ჭერის ფარგ)'!J123</f>
        <v>0</v>
      </c>
      <c r="K123" s="19">
        <f>'დანართი N3.ა2 ჭერს ზევით'!K123-'დანართი N3.2 (ახალი ჭერის ფარგ)'!K123</f>
        <v>50536</v>
      </c>
      <c r="L123" s="19">
        <f>'დანართი N3.ა2 ჭერს ზევით'!L123-'დანართი N3.2 (ახალი ჭერის ფარგ)'!L123</f>
        <v>50536</v>
      </c>
      <c r="M123" s="19">
        <f>'დანართი N3.ა2 ჭერს ზევით'!M123-'დანართი N3.2 (ახალი ჭერის ფარგ)'!M123</f>
        <v>0</v>
      </c>
      <c r="N123" s="19">
        <f>'დანართი N3.ა2 ჭერს ზევით'!N123-'დანართი N3.2 (ახალი ჭერის ფარგ)'!N123</f>
        <v>43347</v>
      </c>
      <c r="O123" s="19">
        <f>'დანართი N3.ა2 ჭერს ზევით'!O123-'დანართი N3.2 (ახალი ჭერის ფარგ)'!O123</f>
        <v>43347</v>
      </c>
      <c r="P123" s="19">
        <f>'დანართი N3.ა2 ჭერს ზევით'!P123-'დანართი N3.2 (ახალი ჭერის ფარგ)'!P123</f>
        <v>0</v>
      </c>
    </row>
    <row r="124" spans="1:16" s="5" customFormat="1" ht="20.25" x14ac:dyDescent="0.25">
      <c r="A124" s="13"/>
      <c r="B124" s="25"/>
      <c r="C124" s="26"/>
      <c r="D124" s="22" t="s">
        <v>151</v>
      </c>
      <c r="E124" s="52">
        <f>'დანართი N3.ა2 ჭერს ზევით'!E124-'დანართი N3.2 (ახალი ჭერის ფარგ)'!E124</f>
        <v>61</v>
      </c>
      <c r="F124" s="52">
        <f>'დანართი N3.ა2 ჭერს ზევით'!F124-'დანართი N3.2 (ახალი ჭერის ფარგ)'!F124</f>
        <v>61</v>
      </c>
      <c r="G124" s="52">
        <f>'დანართი N3.ა2 ჭერს ზევით'!G124-'დანართი N3.2 (ახალი ჭერის ფარგ)'!G124</f>
        <v>0</v>
      </c>
      <c r="H124" s="52">
        <f>'დანართი N3.ა2 ჭერს ზევით'!H124-'დანართი N3.2 (ახალი ჭერის ფარგ)'!H124</f>
        <v>61</v>
      </c>
      <c r="I124" s="52">
        <f>'დანართი N3.ა2 ჭერს ზევით'!I124-'დანართი N3.2 (ახალი ჭერის ფარგ)'!I124</f>
        <v>61</v>
      </c>
      <c r="J124" s="52">
        <f>'დანართი N3.ა2 ჭერს ზევით'!J124-'დანართი N3.2 (ახალი ჭერის ფარგ)'!J124</f>
        <v>0</v>
      </c>
      <c r="K124" s="52">
        <f>'დანართი N3.ა2 ჭერს ზევით'!K124-'დანართი N3.2 (ახალი ჭერის ფარგ)'!K124</f>
        <v>61</v>
      </c>
      <c r="L124" s="52">
        <f>'დანართი N3.ა2 ჭერს ზევით'!L124-'დანართი N3.2 (ახალი ჭერის ფარგ)'!L124</f>
        <v>61</v>
      </c>
      <c r="M124" s="52">
        <f>'დანართი N3.ა2 ჭერს ზევით'!M124-'დანართი N3.2 (ახალი ჭერის ფარგ)'!M124</f>
        <v>0</v>
      </c>
      <c r="N124" s="52">
        <f>'დანართი N3.ა2 ჭერს ზევით'!N124-'დანართი N3.2 (ახალი ჭერის ფარგ)'!N124</f>
        <v>61</v>
      </c>
      <c r="O124" s="52">
        <f>'დანართი N3.ა2 ჭერს ზევით'!O124-'დანართი N3.2 (ახალი ჭერის ფარგ)'!O124</f>
        <v>61</v>
      </c>
      <c r="P124" s="52">
        <f>'დანართი N3.ა2 ჭერს ზევით'!P124-'დანართი N3.2 (ახალი ჭერის ფარგ)'!P124</f>
        <v>0</v>
      </c>
    </row>
    <row r="125" spans="1:16" s="5" customFormat="1" ht="20.25" x14ac:dyDescent="0.25">
      <c r="A125" s="13"/>
      <c r="B125" s="25"/>
      <c r="C125" s="26"/>
      <c r="D125" s="22" t="s">
        <v>152</v>
      </c>
      <c r="E125" s="27">
        <f>'დანართი N3.ა2 ჭერს ზევით'!E125-'დანართი N3.2 (ახალი ჭერის ფარგ)'!E125</f>
        <v>0</v>
      </c>
      <c r="F125" s="29">
        <f>'დანართი N3.ა2 ჭერს ზევით'!F125-'დანართი N3.2 (ახალი ჭერის ფარგ)'!F125</f>
        <v>0</v>
      </c>
      <c r="G125" s="29">
        <f>'დანართი N3.ა2 ჭერს ზევით'!G125-'დანართი N3.2 (ახალი ჭერის ფარგ)'!G125</f>
        <v>0</v>
      </c>
      <c r="H125" s="27">
        <f>'დანართი N3.ა2 ჭერს ზევით'!H125-'დანართი N3.2 (ახალი ჭერის ფარგ)'!H125</f>
        <v>0</v>
      </c>
      <c r="I125" s="29">
        <f>'დანართი N3.ა2 ჭერს ზევით'!I125-'დანართი N3.2 (ახალი ჭერის ფარგ)'!I125</f>
        <v>0</v>
      </c>
      <c r="J125" s="29">
        <f>'დანართი N3.ა2 ჭერს ზევით'!J125-'დანართი N3.2 (ახალი ჭერის ფარგ)'!J125</f>
        <v>0</v>
      </c>
      <c r="K125" s="27">
        <f>'დანართი N3.ა2 ჭერს ზევით'!K125-'დანართი N3.2 (ახალი ჭერის ფარგ)'!K125</f>
        <v>0</v>
      </c>
      <c r="L125" s="29">
        <f>'დანართი N3.ა2 ჭერს ზევით'!L125-'დანართი N3.2 (ახალი ჭერის ფარგ)'!L125</f>
        <v>0</v>
      </c>
      <c r="M125" s="29">
        <f>'დანართი N3.ა2 ჭერს ზევით'!M125-'დანართი N3.2 (ახალი ჭერის ფარგ)'!M125</f>
        <v>0</v>
      </c>
      <c r="N125" s="27">
        <f>'დანართი N3.ა2 ჭერს ზევით'!N125-'დანართი N3.2 (ახალი ჭერის ფარგ)'!N125</f>
        <v>0</v>
      </c>
      <c r="O125" s="29">
        <f>'დანართი N3.ა2 ჭერს ზევით'!O125-'დანართი N3.2 (ახალი ჭერის ფარგ)'!O125</f>
        <v>0</v>
      </c>
      <c r="P125" s="29">
        <f>'დანართი N3.ა2 ჭერს ზევით'!P125-'დანართი N3.2 (ახალი ჭერის ფარგ)'!P125</f>
        <v>0</v>
      </c>
    </row>
    <row r="126" spans="1:16" s="5" customFormat="1" ht="20.25" x14ac:dyDescent="0.25">
      <c r="A126" s="13"/>
      <c r="B126" s="25"/>
      <c r="C126" s="26"/>
      <c r="D126" s="22" t="s">
        <v>153</v>
      </c>
      <c r="E126" s="27">
        <f>'დანართი N3.ა2 ჭერს ზევით'!E126-'დანართი N3.2 (ახალი ჭერის ფარგ)'!E126</f>
        <v>61</v>
      </c>
      <c r="F126" s="29">
        <f>'დანართი N3.ა2 ჭერს ზევით'!F126-'დანართი N3.2 (ახალი ჭერის ფარგ)'!F126</f>
        <v>61</v>
      </c>
      <c r="G126" s="29">
        <f>'დანართი N3.ა2 ჭერს ზევით'!G126-'დანართი N3.2 (ახალი ჭერის ფარგ)'!G126</f>
        <v>0</v>
      </c>
      <c r="H126" s="27">
        <f>'დანართი N3.ა2 ჭერს ზევით'!H126-'დანართი N3.2 (ახალი ჭერის ფარგ)'!H126</f>
        <v>61</v>
      </c>
      <c r="I126" s="29">
        <f>'დანართი N3.ა2 ჭერს ზევით'!I126-'დანართი N3.2 (ახალი ჭერის ფარგ)'!I126</f>
        <v>61</v>
      </c>
      <c r="J126" s="29">
        <f>'დანართი N3.ა2 ჭერს ზევით'!J126-'დანართი N3.2 (ახალი ჭერის ფარგ)'!J126</f>
        <v>0</v>
      </c>
      <c r="K126" s="27">
        <f>'დანართი N3.ა2 ჭერს ზევით'!K126-'დანართი N3.2 (ახალი ჭერის ფარგ)'!K126</f>
        <v>61</v>
      </c>
      <c r="L126" s="29">
        <f>'დანართი N3.ა2 ჭერს ზევით'!L126-'დანართი N3.2 (ახალი ჭერის ფარგ)'!L126</f>
        <v>61</v>
      </c>
      <c r="M126" s="29">
        <f>'დანართი N3.ა2 ჭერს ზევით'!M126-'დანართი N3.2 (ახალი ჭერის ფარგ)'!M126</f>
        <v>0</v>
      </c>
      <c r="N126" s="27">
        <f>'დანართი N3.ა2 ჭერს ზევით'!N126-'დანართი N3.2 (ახალი ჭერის ფარგ)'!N126</f>
        <v>61</v>
      </c>
      <c r="O126" s="29">
        <f>'დანართი N3.ა2 ჭერს ზევით'!O126-'დანართი N3.2 (ახალი ჭერის ფარგ)'!O126</f>
        <v>61</v>
      </c>
      <c r="P126" s="29">
        <f>'დანართი N3.ა2 ჭერს ზევით'!P126-'დანართი N3.2 (ახალი ჭერის ფარგ)'!P126</f>
        <v>0</v>
      </c>
    </row>
    <row r="127" spans="1:16" ht="36" x14ac:dyDescent="0.25">
      <c r="B127" s="30" t="s">
        <v>481</v>
      </c>
      <c r="C127" s="31"/>
      <c r="D127" s="53" t="s">
        <v>89</v>
      </c>
      <c r="E127" s="32">
        <f>'დანართი N3.ა2 ჭერს ზევით'!E127-'დანართი N3.2 (ახალი ჭერის ფარგ)'!E127</f>
        <v>26000</v>
      </c>
      <c r="F127" s="33">
        <f>'დანართი N3.ა2 ჭერს ზევით'!F127-'დანართი N3.2 (ახალი ჭერის ფარგ)'!F127</f>
        <v>26000</v>
      </c>
      <c r="G127" s="33">
        <f>'დანართი N3.ა2 ჭერს ზევით'!G127-'დანართი N3.2 (ახალი ჭერის ფარგ)'!G127</f>
        <v>0</v>
      </c>
      <c r="H127" s="32">
        <f>'დანართი N3.ა2 ჭერს ზევით'!H127-'დანართი N3.2 (ახალი ჭერის ფარგ)'!H127</f>
        <v>26000</v>
      </c>
      <c r="I127" s="33">
        <f>'დანართი N3.ა2 ჭერს ზევით'!I127-'დანართი N3.2 (ახალი ჭერის ფარგ)'!I127</f>
        <v>26000</v>
      </c>
      <c r="J127" s="33">
        <f>'დანართი N3.ა2 ჭერს ზევით'!J127-'დანართი N3.2 (ახალი ჭერის ფარგ)'!J127</f>
        <v>0</v>
      </c>
      <c r="K127" s="32">
        <f>'დანართი N3.ა2 ჭერს ზევით'!K127-'დანართი N3.2 (ახალი ჭერის ფარგ)'!K127</f>
        <v>26000</v>
      </c>
      <c r="L127" s="33">
        <f>'დანართი N3.ა2 ჭერს ზევით'!L127-'დანართი N3.2 (ახალი ჭერის ფარგ)'!L127</f>
        <v>26000</v>
      </c>
      <c r="M127" s="33">
        <f>'დანართი N3.ა2 ჭერს ზევით'!M127-'დანართი N3.2 (ახალი ჭერის ფარგ)'!M127</f>
        <v>0</v>
      </c>
      <c r="N127" s="32">
        <f>'დანართი N3.ა2 ჭერს ზევით'!N127-'დანართი N3.2 (ახალი ჭერის ფარგ)'!N127</f>
        <v>26000</v>
      </c>
      <c r="O127" s="33">
        <f>'დანართი N3.ა2 ჭერს ზევით'!O127-'დანართი N3.2 (ახალი ჭერის ფარგ)'!O127</f>
        <v>26000</v>
      </c>
      <c r="P127" s="33">
        <f>'დანართი N3.ა2 ჭერს ზევით'!P127-'დანართი N3.2 (ახალი ჭერის ფარგ)'!P127</f>
        <v>0</v>
      </c>
    </row>
    <row r="128" spans="1:16" ht="18" x14ac:dyDescent="0.25">
      <c r="B128" s="41"/>
      <c r="C128" s="42"/>
      <c r="D128" s="43" t="s">
        <v>151</v>
      </c>
      <c r="E128" s="36">
        <f>'დანართი N3.ა2 ჭერს ზევით'!E128-'დანართი N3.2 (ახალი ჭერის ფარგ)'!E128</f>
        <v>0</v>
      </c>
      <c r="F128" s="36">
        <f>'დანართი N3.ა2 ჭერს ზევით'!F128-'დანართი N3.2 (ახალი ჭერის ფარგ)'!F128</f>
        <v>0</v>
      </c>
      <c r="G128" s="36">
        <f>'დანართი N3.ა2 ჭერს ზევით'!G128-'დანართი N3.2 (ახალი ჭერის ფარგ)'!G128</f>
        <v>0</v>
      </c>
      <c r="H128" s="36">
        <f>'დანართი N3.ა2 ჭერს ზევით'!H128-'დანართი N3.2 (ახალი ჭერის ფარგ)'!H128</f>
        <v>0</v>
      </c>
      <c r="I128" s="36">
        <f>'დანართი N3.ა2 ჭერს ზევით'!I128-'დანართი N3.2 (ახალი ჭერის ფარგ)'!I128</f>
        <v>0</v>
      </c>
      <c r="J128" s="36">
        <f>'დანართი N3.ა2 ჭერს ზევით'!J128-'დანართი N3.2 (ახალი ჭერის ფარგ)'!J128</f>
        <v>0</v>
      </c>
      <c r="K128" s="36">
        <f>'დანართი N3.ა2 ჭერს ზევით'!K128-'დანართი N3.2 (ახალი ჭერის ფარგ)'!K128</f>
        <v>0</v>
      </c>
      <c r="L128" s="36">
        <f>'დანართი N3.ა2 ჭერს ზევით'!L128-'დანართი N3.2 (ახალი ჭერის ფარგ)'!L128</f>
        <v>0</v>
      </c>
      <c r="M128" s="36">
        <f>'დანართი N3.ა2 ჭერს ზევით'!M128-'დანართი N3.2 (ახალი ჭერის ფარგ)'!M128</f>
        <v>0</v>
      </c>
      <c r="N128" s="36">
        <f>'დანართი N3.ა2 ჭერს ზევით'!N128-'დანართი N3.2 (ახალი ჭერის ფარგ)'!N128</f>
        <v>0</v>
      </c>
      <c r="O128" s="36">
        <f>'დანართი N3.ა2 ჭერს ზევით'!O128-'დანართი N3.2 (ახალი ჭერის ფარგ)'!O128</f>
        <v>0</v>
      </c>
      <c r="P128" s="36">
        <f>'დანართი N3.ა2 ჭერს ზევით'!P128-'დანართი N3.2 (ახალი ჭერის ფარგ)'!P128</f>
        <v>0</v>
      </c>
    </row>
    <row r="129" spans="2:16" ht="18" x14ac:dyDescent="0.25">
      <c r="B129" s="41"/>
      <c r="C129" s="42"/>
      <c r="D129" s="44" t="s">
        <v>335</v>
      </c>
      <c r="E129" s="36">
        <f>'დანართი N3.ა2 ჭერს ზევით'!E129-'დანართი N3.2 (ახალი ჭერის ფარგ)'!E129</f>
        <v>0</v>
      </c>
      <c r="F129" s="37">
        <f>'დანართი N3.ა2 ჭერს ზევით'!F129-'დანართი N3.2 (ახალი ჭერის ფარგ)'!F129</f>
        <v>0</v>
      </c>
      <c r="G129" s="37">
        <f>'დანართი N3.ა2 ჭერს ზევით'!G129-'დანართი N3.2 (ახალი ჭერის ფარგ)'!G129</f>
        <v>0</v>
      </c>
      <c r="H129" s="36">
        <f>'დანართი N3.ა2 ჭერს ზევით'!H129-'დანართი N3.2 (ახალი ჭერის ფარგ)'!H129</f>
        <v>0</v>
      </c>
      <c r="I129" s="37">
        <f>'დანართი N3.ა2 ჭერს ზევით'!I129-'დანართი N3.2 (ახალი ჭერის ფარგ)'!I129</f>
        <v>0</v>
      </c>
      <c r="J129" s="37">
        <f>'დანართი N3.ა2 ჭერს ზევით'!J129-'დანართი N3.2 (ახალი ჭერის ფარგ)'!J129</f>
        <v>0</v>
      </c>
      <c r="K129" s="36">
        <f>'დანართი N3.ა2 ჭერს ზევით'!K129-'დანართი N3.2 (ახალი ჭერის ფარგ)'!K129</f>
        <v>0</v>
      </c>
      <c r="L129" s="37">
        <f>'დანართი N3.ა2 ჭერს ზევით'!L129-'დანართი N3.2 (ახალი ჭერის ფარგ)'!L129</f>
        <v>0</v>
      </c>
      <c r="M129" s="37">
        <f>'დანართი N3.ა2 ჭერს ზევით'!M129-'დანართი N3.2 (ახალი ჭერის ფარგ)'!M129</f>
        <v>0</v>
      </c>
      <c r="N129" s="36">
        <f>'დანართი N3.ა2 ჭერს ზევით'!N129-'დანართი N3.2 (ახალი ჭერის ფარგ)'!N129</f>
        <v>0</v>
      </c>
      <c r="O129" s="37">
        <f>'დანართი N3.ა2 ჭერს ზევით'!O129-'დანართი N3.2 (ახალი ჭერის ფარგ)'!O129</f>
        <v>0</v>
      </c>
      <c r="P129" s="37">
        <f>'დანართი N3.ა2 ჭერს ზევით'!P129-'დანართი N3.2 (ახალი ჭერის ფარგ)'!P129</f>
        <v>0</v>
      </c>
    </row>
    <row r="130" spans="2:16" ht="18" x14ac:dyDescent="0.25">
      <c r="B130" s="41"/>
      <c r="C130" s="42"/>
      <c r="D130" s="44" t="s">
        <v>155</v>
      </c>
      <c r="E130" s="36">
        <f>'დანართი N3.ა2 ჭერს ზევით'!E130-'დანართი N3.2 (ახალი ჭერის ფარგ)'!E130</f>
        <v>0</v>
      </c>
      <c r="F130" s="37">
        <f>'დანართი N3.ა2 ჭერს ზევით'!F130-'დანართი N3.2 (ახალი ჭერის ფარგ)'!F130</f>
        <v>0</v>
      </c>
      <c r="G130" s="37">
        <f>'დანართი N3.ა2 ჭერს ზევით'!G130-'დანართი N3.2 (ახალი ჭერის ფარგ)'!G130</f>
        <v>0</v>
      </c>
      <c r="H130" s="36">
        <f>'დანართი N3.ა2 ჭერს ზევით'!H130-'დანართი N3.2 (ახალი ჭერის ფარგ)'!H130</f>
        <v>0</v>
      </c>
      <c r="I130" s="37">
        <f>'დანართი N3.ა2 ჭერს ზევით'!I130-'დანართი N3.2 (ახალი ჭერის ფარგ)'!I130</f>
        <v>0</v>
      </c>
      <c r="J130" s="37">
        <f>'დანართი N3.ა2 ჭერს ზევით'!J130-'დანართი N3.2 (ახალი ჭერის ფარგ)'!J130</f>
        <v>0</v>
      </c>
      <c r="K130" s="36">
        <f>'დანართი N3.ა2 ჭერს ზევით'!K130-'დანართი N3.2 (ახალი ჭერის ფარგ)'!K130</f>
        <v>0</v>
      </c>
      <c r="L130" s="37">
        <f>'დანართი N3.ა2 ჭერს ზევით'!L130-'დანართი N3.2 (ახალი ჭერის ფარგ)'!L130</f>
        <v>0</v>
      </c>
      <c r="M130" s="37">
        <f>'დანართი N3.ა2 ჭერს ზევით'!M130-'დანართი N3.2 (ახალი ჭერის ფარგ)'!M130</f>
        <v>0</v>
      </c>
      <c r="N130" s="36">
        <f>'დანართი N3.ა2 ჭერს ზევით'!N130-'დანართი N3.2 (ახალი ჭერის ფარგ)'!N130</f>
        <v>0</v>
      </c>
      <c r="O130" s="37">
        <f>'დანართი N3.ა2 ჭერს ზევით'!O130-'დანართი N3.2 (ახალი ჭერის ფარგ)'!O130</f>
        <v>0</v>
      </c>
      <c r="P130" s="37">
        <f>'დანართი N3.ა2 ჭერს ზევით'!P130-'დანართი N3.2 (ახალი ჭერის ფარგ)'!P130</f>
        <v>0</v>
      </c>
    </row>
    <row r="131" spans="2:16" ht="17.25" x14ac:dyDescent="0.25">
      <c r="B131" s="54" t="s">
        <v>482</v>
      </c>
      <c r="C131" s="55"/>
      <c r="D131" s="56" t="s">
        <v>31</v>
      </c>
      <c r="E131" s="57">
        <f>'დანართი N3.ა2 ჭერს ზევით'!E131-'დანართი N3.2 (ახალი ჭერის ფარგ)'!E131</f>
        <v>26290</v>
      </c>
      <c r="F131" s="58">
        <f>'დანართი N3.ა2 ჭერს ზევით'!F131-'დანართი N3.2 (ახალი ჭერის ფარგ)'!F131</f>
        <v>26290</v>
      </c>
      <c r="G131" s="58">
        <f>'დანართი N3.ა2 ჭერს ზევით'!G131-'დანართი N3.2 (ახალი ჭერის ფარგ)'!G131</f>
        <v>0</v>
      </c>
      <c r="H131" s="57">
        <f>'დანართი N3.ა2 ჭერს ზევით'!H131-'დანართი N3.2 (ახალი ჭერის ფარგ)'!H131</f>
        <v>20138</v>
      </c>
      <c r="I131" s="58">
        <f>'დანართი N3.ა2 ჭერს ზევით'!I131-'დანართი N3.2 (ახალი ჭერის ფარგ)'!I131</f>
        <v>20138</v>
      </c>
      <c r="J131" s="58">
        <f>'დანართი N3.ა2 ჭერს ზევით'!J131-'დანართი N3.2 (ახალი ჭერის ფარგ)'!J131</f>
        <v>0</v>
      </c>
      <c r="K131" s="57">
        <f>'დანართი N3.ა2 ჭერს ზევით'!K131-'დანართი N3.2 (ახალი ჭერის ფარგ)'!K131</f>
        <v>17760</v>
      </c>
      <c r="L131" s="58">
        <f>'დანართი N3.ა2 ჭერს ზევით'!L131-'დანართი N3.2 (ახალი ჭერის ფარგ)'!L131</f>
        <v>17760</v>
      </c>
      <c r="M131" s="58">
        <f>'დანართი N3.ა2 ჭერს ზევით'!M131-'დანართი N3.2 (ახალი ჭერის ფარგ)'!M131</f>
        <v>0</v>
      </c>
      <c r="N131" s="57">
        <f>'დანართი N3.ა2 ჭერს ზევით'!N131-'დანართი N3.2 (ახალი ჭერის ფარგ)'!N131</f>
        <v>9977</v>
      </c>
      <c r="O131" s="58">
        <f>'დანართი N3.ა2 ჭერს ზევით'!O131-'დანართი N3.2 (ახალი ჭერის ფარგ)'!O131</f>
        <v>9977</v>
      </c>
      <c r="P131" s="58">
        <f>'დანართი N3.ა2 ჭერს ზევით'!P131-'დანართი N3.2 (ახალი ჭერის ფარგ)'!P131</f>
        <v>0</v>
      </c>
    </row>
    <row r="132" spans="2:16" ht="18" x14ac:dyDescent="0.25">
      <c r="B132" s="41"/>
      <c r="C132" s="42"/>
      <c r="D132" s="43" t="s">
        <v>151</v>
      </c>
      <c r="E132" s="36">
        <f>'დანართი N3.ა2 ჭერს ზევით'!E132-'დანართი N3.2 (ახალი ჭერის ფარგ)'!E132</f>
        <v>2</v>
      </c>
      <c r="F132" s="36">
        <f>'დანართი N3.ა2 ჭერს ზევით'!F132-'დანართი N3.2 (ახალი ჭერის ფარგ)'!F132</f>
        <v>2</v>
      </c>
      <c r="G132" s="36">
        <f>'დანართი N3.ა2 ჭერს ზევით'!G132-'დანართი N3.2 (ახალი ჭერის ფარგ)'!G132</f>
        <v>0</v>
      </c>
      <c r="H132" s="36">
        <f>'დანართი N3.ა2 ჭერს ზევით'!H132-'დანართი N3.2 (ახალი ჭერის ფარგ)'!H132</f>
        <v>2</v>
      </c>
      <c r="I132" s="36">
        <f>'დანართი N3.ა2 ჭერს ზევით'!I132-'დანართი N3.2 (ახალი ჭერის ფარგ)'!I132</f>
        <v>2</v>
      </c>
      <c r="J132" s="36">
        <f>'დანართი N3.ა2 ჭერს ზევით'!J132-'დანართი N3.2 (ახალი ჭერის ფარგ)'!J132</f>
        <v>0</v>
      </c>
      <c r="K132" s="36">
        <f>'დანართი N3.ა2 ჭერს ზევით'!K132-'დანართი N3.2 (ახალი ჭერის ფარგ)'!K132</f>
        <v>2</v>
      </c>
      <c r="L132" s="36">
        <f>'დანართი N3.ა2 ჭერს ზევით'!L132-'დანართი N3.2 (ახალი ჭერის ფარგ)'!L132</f>
        <v>2</v>
      </c>
      <c r="M132" s="36">
        <f>'დანართი N3.ა2 ჭერს ზევით'!M132-'დანართი N3.2 (ახალი ჭერის ფარგ)'!M132</f>
        <v>0</v>
      </c>
      <c r="N132" s="36">
        <f>'დანართი N3.ა2 ჭერს ზევით'!N132-'დანართი N3.2 (ახალი ჭერის ფარგ)'!N132</f>
        <v>2</v>
      </c>
      <c r="O132" s="36">
        <f>'დანართი N3.ა2 ჭერს ზევით'!O132-'დანართი N3.2 (ახალი ჭერის ფარგ)'!O132</f>
        <v>2</v>
      </c>
      <c r="P132" s="36">
        <f>'დანართი N3.ა2 ჭერს ზევით'!P132-'დანართი N3.2 (ახალი ჭერის ფარგ)'!P132</f>
        <v>0</v>
      </c>
    </row>
    <row r="133" spans="2:16" ht="18" x14ac:dyDescent="0.25">
      <c r="B133" s="41"/>
      <c r="C133" s="42"/>
      <c r="D133" s="44" t="s">
        <v>335</v>
      </c>
      <c r="E133" s="36">
        <f>'დანართი N3.ა2 ჭერს ზევით'!E133-'დანართი N3.2 (ახალი ჭერის ფარგ)'!E133</f>
        <v>0</v>
      </c>
      <c r="F133" s="37">
        <f>'დანართი N3.ა2 ჭერს ზევით'!F133-'დანართი N3.2 (ახალი ჭერის ფარგ)'!F133</f>
        <v>0</v>
      </c>
      <c r="G133" s="37">
        <f>'დანართი N3.ა2 ჭერს ზევით'!G133-'დანართი N3.2 (ახალი ჭერის ფარგ)'!G133</f>
        <v>0</v>
      </c>
      <c r="H133" s="36">
        <f>'დანართი N3.ა2 ჭერს ზევით'!H133-'დანართი N3.2 (ახალი ჭერის ფარგ)'!H133</f>
        <v>0</v>
      </c>
      <c r="I133" s="37">
        <f>'დანართი N3.ა2 ჭერს ზევით'!I133-'დანართი N3.2 (ახალი ჭერის ფარგ)'!I133</f>
        <v>0</v>
      </c>
      <c r="J133" s="37">
        <f>'დანართი N3.ა2 ჭერს ზევით'!J133-'დანართი N3.2 (ახალი ჭერის ფარგ)'!J133</f>
        <v>0</v>
      </c>
      <c r="K133" s="36">
        <f>'დანართი N3.ა2 ჭერს ზევით'!K133-'დანართი N3.2 (ახალი ჭერის ფარგ)'!K133</f>
        <v>0</v>
      </c>
      <c r="L133" s="37">
        <f>'დანართი N3.ა2 ჭერს ზევით'!L133-'დანართი N3.2 (ახალი ჭერის ფარგ)'!L133</f>
        <v>0</v>
      </c>
      <c r="M133" s="37">
        <f>'დანართი N3.ა2 ჭერს ზევით'!M133-'დანართი N3.2 (ახალი ჭერის ფარგ)'!M133</f>
        <v>0</v>
      </c>
      <c r="N133" s="36">
        <f>'დანართი N3.ა2 ჭერს ზევით'!N133-'დანართი N3.2 (ახალი ჭერის ფარგ)'!N133</f>
        <v>0</v>
      </c>
      <c r="O133" s="37">
        <f>'დანართი N3.ა2 ჭერს ზევით'!O133-'დანართი N3.2 (ახალი ჭერის ფარგ)'!O133</f>
        <v>0</v>
      </c>
      <c r="P133" s="37">
        <f>'დანართი N3.ა2 ჭერს ზევით'!P133-'დანართი N3.2 (ახალი ჭერის ფარგ)'!P133</f>
        <v>0</v>
      </c>
    </row>
    <row r="134" spans="2:16" ht="18" x14ac:dyDescent="0.25">
      <c r="B134" s="41"/>
      <c r="C134" s="42"/>
      <c r="D134" s="44" t="s">
        <v>155</v>
      </c>
      <c r="E134" s="61">
        <f>'დანართი N3.ა2 ჭერს ზევით'!E134-'დანართი N3.2 (ახალი ჭერის ფარგ)'!E134</f>
        <v>2</v>
      </c>
      <c r="F134" s="59">
        <f>'დანართი N3.ა2 ჭერს ზევით'!F134-'დანართი N3.2 (ახალი ჭერის ფარგ)'!F134</f>
        <v>2</v>
      </c>
      <c r="G134" s="59">
        <f>'დანართი N3.ა2 ჭერს ზევით'!G134-'დანართი N3.2 (ახალი ჭერის ფარგ)'!G134</f>
        <v>0</v>
      </c>
      <c r="H134" s="61">
        <f>'დანართი N3.ა2 ჭერს ზევით'!H134-'დანართი N3.2 (ახალი ჭერის ფარგ)'!H134</f>
        <v>2</v>
      </c>
      <c r="I134" s="59">
        <f>'დანართი N3.ა2 ჭერს ზევით'!I134-'დანართი N3.2 (ახალი ჭერის ფარგ)'!I134</f>
        <v>2</v>
      </c>
      <c r="J134" s="59">
        <f>'დანართი N3.ა2 ჭერს ზევით'!J134-'დანართი N3.2 (ახალი ჭერის ფარგ)'!J134</f>
        <v>0</v>
      </c>
      <c r="K134" s="61">
        <f>'დანართი N3.ა2 ჭერს ზევით'!K134-'დანართი N3.2 (ახალი ჭერის ფარგ)'!K134</f>
        <v>2</v>
      </c>
      <c r="L134" s="59">
        <f>'დანართი N3.ა2 ჭერს ზევით'!L134-'დანართი N3.2 (ახალი ჭერის ფარგ)'!L134</f>
        <v>2</v>
      </c>
      <c r="M134" s="59">
        <f>'დანართი N3.ა2 ჭერს ზევით'!M134-'დანართი N3.2 (ახალი ჭერის ფარგ)'!M134</f>
        <v>0</v>
      </c>
      <c r="N134" s="61">
        <f>'დანართი N3.ა2 ჭერს ზევით'!N134-'დანართი N3.2 (ახალი ჭერის ფარგ)'!N134</f>
        <v>2</v>
      </c>
      <c r="O134" s="59">
        <f>'დანართი N3.ა2 ჭერს ზევით'!O134-'დანართი N3.2 (ახალი ჭერის ფარგ)'!O134</f>
        <v>2</v>
      </c>
      <c r="P134" s="59">
        <f>'დანართი N3.ა2 ჭერს ზევით'!P134-'დანართი N3.2 (ახალი ჭერის ფარგ)'!P134</f>
        <v>0</v>
      </c>
    </row>
    <row r="135" spans="2:16" ht="36" x14ac:dyDescent="0.25">
      <c r="B135" s="30" t="s">
        <v>483</v>
      </c>
      <c r="C135" s="31"/>
      <c r="D135" s="53" t="s">
        <v>92</v>
      </c>
      <c r="E135" s="32">
        <f>'დანართი N3.ა2 ჭერს ზევით'!E135-'დანართი N3.2 (ახალი ჭერის ფარგ)'!E135</f>
        <v>0</v>
      </c>
      <c r="F135" s="33">
        <f>'დანართი N3.ა2 ჭერს ზევით'!F135-'დანართი N3.2 (ახალი ჭერის ფარგ)'!F135</f>
        <v>0</v>
      </c>
      <c r="G135" s="33">
        <f>'დანართი N3.ა2 ჭერს ზევით'!G135-'დანართი N3.2 (ახალი ჭერის ფარგ)'!G135</f>
        <v>0</v>
      </c>
      <c r="H135" s="32">
        <f>'დანართი N3.ა2 ჭერს ზევით'!H135-'დანართი N3.2 (ახალი ჭერის ფარგ)'!H135</f>
        <v>0</v>
      </c>
      <c r="I135" s="33">
        <f>'დანართი N3.ა2 ჭერს ზევით'!I135-'დანართი N3.2 (ახალი ჭერის ფარგ)'!I135</f>
        <v>0</v>
      </c>
      <c r="J135" s="33">
        <f>'დანართი N3.ა2 ჭერს ზევით'!J135-'დანართი N3.2 (ახალი ჭერის ფარგ)'!J135</f>
        <v>0</v>
      </c>
      <c r="K135" s="32">
        <f>'დანართი N3.ა2 ჭერს ზევით'!K135-'დანართი N3.2 (ახალი ჭერის ფარგ)'!K135</f>
        <v>0</v>
      </c>
      <c r="L135" s="33">
        <f>'დანართი N3.ა2 ჭერს ზევით'!L135-'დანართი N3.2 (ახალი ჭერის ფარგ)'!L135</f>
        <v>0</v>
      </c>
      <c r="M135" s="33">
        <f>'დანართი N3.ა2 ჭერს ზევით'!M135-'დანართი N3.2 (ახალი ჭერის ფარგ)'!M135</f>
        <v>0</v>
      </c>
      <c r="N135" s="32">
        <f>'დანართი N3.ა2 ჭერს ზევით'!N135-'დანართი N3.2 (ახალი ჭერის ფარგ)'!N135</f>
        <v>0</v>
      </c>
      <c r="O135" s="33">
        <f>'დანართი N3.ა2 ჭერს ზევით'!O135-'დანართი N3.2 (ახალი ჭერის ფარგ)'!O135</f>
        <v>0</v>
      </c>
      <c r="P135" s="33">
        <f>'დანართი N3.ა2 ჭერს ზევით'!P135-'დანართი N3.2 (ახალი ჭერის ფარგ)'!P135</f>
        <v>0</v>
      </c>
    </row>
    <row r="136" spans="2:16" ht="18" x14ac:dyDescent="0.25">
      <c r="B136" s="41"/>
      <c r="C136" s="42"/>
      <c r="D136" s="43" t="s">
        <v>151</v>
      </c>
      <c r="E136" s="36">
        <f>'დანართი N3.ა2 ჭერს ზევით'!E136-'დანართი N3.2 (ახალი ჭერის ფარგ)'!E136</f>
        <v>0</v>
      </c>
      <c r="F136" s="36">
        <f>'დანართი N3.ა2 ჭერს ზევით'!F136-'დანართი N3.2 (ახალი ჭერის ფარგ)'!F136</f>
        <v>0</v>
      </c>
      <c r="G136" s="36">
        <f>'დანართი N3.ა2 ჭერს ზევით'!G136-'დანართი N3.2 (ახალი ჭერის ფარგ)'!G136</f>
        <v>0</v>
      </c>
      <c r="H136" s="36">
        <f>'დანართი N3.ა2 ჭერს ზევით'!H136-'დანართი N3.2 (ახალი ჭერის ფარგ)'!H136</f>
        <v>0</v>
      </c>
      <c r="I136" s="36">
        <f>'დანართი N3.ა2 ჭერს ზევით'!I136-'დანართი N3.2 (ახალი ჭერის ფარგ)'!I136</f>
        <v>0</v>
      </c>
      <c r="J136" s="36">
        <f>'დანართი N3.ა2 ჭერს ზევით'!J136-'დანართი N3.2 (ახალი ჭერის ფარგ)'!J136</f>
        <v>0</v>
      </c>
      <c r="K136" s="36">
        <f>'დანართი N3.ა2 ჭერს ზევით'!K136-'დანართი N3.2 (ახალი ჭერის ფარგ)'!K136</f>
        <v>0</v>
      </c>
      <c r="L136" s="36">
        <f>'დანართი N3.ა2 ჭერს ზევით'!L136-'დანართი N3.2 (ახალი ჭერის ფარგ)'!L136</f>
        <v>0</v>
      </c>
      <c r="M136" s="36">
        <f>'დანართი N3.ა2 ჭერს ზევით'!M136-'დანართი N3.2 (ახალი ჭერის ფარგ)'!M136</f>
        <v>0</v>
      </c>
      <c r="N136" s="36">
        <f>'დანართი N3.ა2 ჭერს ზევით'!N136-'დანართი N3.2 (ახალი ჭერის ფარგ)'!N136</f>
        <v>0</v>
      </c>
      <c r="O136" s="36">
        <f>'დანართი N3.ა2 ჭერს ზევით'!O136-'დანართი N3.2 (ახალი ჭერის ფარგ)'!O136</f>
        <v>0</v>
      </c>
      <c r="P136" s="36">
        <f>'დანართი N3.ა2 ჭერს ზევით'!P136-'დანართი N3.2 (ახალი ჭერის ფარგ)'!P136</f>
        <v>0</v>
      </c>
    </row>
    <row r="137" spans="2:16" ht="18" x14ac:dyDescent="0.25">
      <c r="B137" s="41"/>
      <c r="C137" s="42"/>
      <c r="D137" s="44" t="s">
        <v>335</v>
      </c>
      <c r="E137" s="36">
        <f>'დანართი N3.ა2 ჭერს ზევით'!E137-'დანართი N3.2 (ახალი ჭერის ფარგ)'!E137</f>
        <v>0</v>
      </c>
      <c r="F137" s="37">
        <f>'დანართი N3.ა2 ჭერს ზევით'!F137-'დანართი N3.2 (ახალი ჭერის ფარგ)'!F137</f>
        <v>0</v>
      </c>
      <c r="G137" s="37">
        <f>'დანართი N3.ა2 ჭერს ზევით'!G137-'დანართი N3.2 (ახალი ჭერის ფარგ)'!G137</f>
        <v>0</v>
      </c>
      <c r="H137" s="36">
        <f>'დანართი N3.ა2 ჭერს ზევით'!H137-'დანართი N3.2 (ახალი ჭერის ფარგ)'!H137</f>
        <v>0</v>
      </c>
      <c r="I137" s="37">
        <f>'დანართი N3.ა2 ჭერს ზევით'!I137-'დანართი N3.2 (ახალი ჭერის ფარგ)'!I137</f>
        <v>0</v>
      </c>
      <c r="J137" s="37">
        <f>'დანართი N3.ა2 ჭერს ზევით'!J137-'დანართი N3.2 (ახალი ჭერის ფარგ)'!J137</f>
        <v>0</v>
      </c>
      <c r="K137" s="36">
        <f>'დანართი N3.ა2 ჭერს ზევით'!K137-'დანართი N3.2 (ახალი ჭერის ფარგ)'!K137</f>
        <v>0</v>
      </c>
      <c r="L137" s="37">
        <f>'დანართი N3.ა2 ჭერს ზევით'!L137-'დანართი N3.2 (ახალი ჭერის ფარგ)'!L137</f>
        <v>0</v>
      </c>
      <c r="M137" s="37">
        <f>'დანართი N3.ა2 ჭერს ზევით'!M137-'დანართი N3.2 (ახალი ჭერის ფარგ)'!M137</f>
        <v>0</v>
      </c>
      <c r="N137" s="36">
        <f>'დანართი N3.ა2 ჭერს ზევით'!N137-'დანართი N3.2 (ახალი ჭერის ფარგ)'!N137</f>
        <v>0</v>
      </c>
      <c r="O137" s="37">
        <f>'დანართი N3.ა2 ჭერს ზევით'!O137-'დანართი N3.2 (ახალი ჭერის ფარგ)'!O137</f>
        <v>0</v>
      </c>
      <c r="P137" s="37">
        <f>'დანართი N3.ა2 ჭერს ზევით'!P137-'დანართი N3.2 (ახალი ჭერის ფარგ)'!P137</f>
        <v>0</v>
      </c>
    </row>
    <row r="138" spans="2:16" ht="18" x14ac:dyDescent="0.25">
      <c r="B138" s="41"/>
      <c r="C138" s="42"/>
      <c r="D138" s="44" t="s">
        <v>155</v>
      </c>
      <c r="E138" s="36">
        <f>'დანართი N3.ა2 ჭერს ზევით'!E138-'დანართი N3.2 (ახალი ჭერის ფარგ)'!E138</f>
        <v>0</v>
      </c>
      <c r="F138" s="37">
        <f>'დანართი N3.ა2 ჭერს ზევით'!F138-'დანართი N3.2 (ახალი ჭერის ფარგ)'!F138</f>
        <v>0</v>
      </c>
      <c r="G138" s="37">
        <f>'დანართი N3.ა2 ჭერს ზევით'!G138-'დანართი N3.2 (ახალი ჭერის ფარგ)'!G138</f>
        <v>0</v>
      </c>
      <c r="H138" s="36">
        <f>'დანართი N3.ა2 ჭერს ზევით'!H138-'დანართი N3.2 (ახალი ჭერის ფარგ)'!H138</f>
        <v>0</v>
      </c>
      <c r="I138" s="37">
        <f>'დანართი N3.ა2 ჭერს ზევით'!I138-'დანართი N3.2 (ახალი ჭერის ფარგ)'!I138</f>
        <v>0</v>
      </c>
      <c r="J138" s="37">
        <f>'დანართი N3.ა2 ჭერს ზევით'!J138-'დანართი N3.2 (ახალი ჭერის ფარგ)'!J138</f>
        <v>0</v>
      </c>
      <c r="K138" s="36">
        <f>'დანართი N3.ა2 ჭერს ზევით'!K138-'დანართი N3.2 (ახალი ჭერის ფარგ)'!K138</f>
        <v>0</v>
      </c>
      <c r="L138" s="37">
        <f>'დანართი N3.ა2 ჭერს ზევით'!L138-'დანართი N3.2 (ახალი ჭერის ფარგ)'!L138</f>
        <v>0</v>
      </c>
      <c r="M138" s="37">
        <f>'დანართი N3.ა2 ჭერს ზევით'!M138-'დანართი N3.2 (ახალი ჭერის ფარგ)'!M138</f>
        <v>0</v>
      </c>
      <c r="N138" s="36">
        <f>'დანართი N3.ა2 ჭერს ზევით'!N138-'დანართი N3.2 (ახალი ჭერის ფარგ)'!N138</f>
        <v>0</v>
      </c>
      <c r="O138" s="45">
        <f>'დანართი N3.ა2 ჭერს ზევით'!O138-'დანართი N3.2 (ახალი ჭერის ფარგ)'!O138</f>
        <v>0</v>
      </c>
      <c r="P138" s="37">
        <f>'დანართი N3.ა2 ჭერს ზევით'!P138-'დანართი N3.2 (ახალი ჭერის ფარგ)'!P138</f>
        <v>0</v>
      </c>
    </row>
    <row r="139" spans="2:16" ht="15.75" x14ac:dyDescent="0.25">
      <c r="B139" s="38"/>
      <c r="C139" s="34" t="s">
        <v>157</v>
      </c>
      <c r="D139" s="39" t="s">
        <v>158</v>
      </c>
      <c r="E139" s="40">
        <f>'დანართი N3.ა2 ჭერს ზევით'!E139-'დანართი N3.2 (ახალი ჭერის ფარგ)'!E139</f>
        <v>0</v>
      </c>
      <c r="F139" s="45">
        <f>'დანართი N3.ა2 ჭერს ზევით'!F139-'დანართი N3.2 (ახალი ჭერის ფარგ)'!F139</f>
        <v>0</v>
      </c>
      <c r="G139" s="37">
        <f>'დანართი N3.ა2 ჭერს ზევით'!G139-'დანართი N3.2 (ახალი ჭერის ფარგ)'!G139</f>
        <v>0</v>
      </c>
      <c r="H139" s="40">
        <f>'დანართი N3.ა2 ჭერს ზევით'!H139-'დანართი N3.2 (ახალი ჭერის ფარგ)'!H139</f>
        <v>0</v>
      </c>
      <c r="I139" s="45">
        <f>'დანართი N3.ა2 ჭერს ზევით'!I139-'დანართი N3.2 (ახალი ჭერის ფარგ)'!I139</f>
        <v>0</v>
      </c>
      <c r="J139" s="37">
        <f>'დანართი N3.ა2 ჭერს ზევით'!J139-'დანართი N3.2 (ახალი ჭერის ფარგ)'!J139</f>
        <v>0</v>
      </c>
      <c r="K139" s="40">
        <f>'დანართი N3.ა2 ჭერს ზევით'!K139-'დანართი N3.2 (ახალი ჭერის ფარგ)'!K139</f>
        <v>0</v>
      </c>
      <c r="L139" s="45">
        <f>'დანართი N3.ა2 ჭერს ზევით'!L139-'დანართი N3.2 (ახალი ჭერის ფარგ)'!L139</f>
        <v>0</v>
      </c>
      <c r="M139" s="37">
        <f>'დანართი N3.ა2 ჭერს ზევით'!M139-'დანართი N3.2 (ახალი ჭერის ფარგ)'!M139</f>
        <v>0</v>
      </c>
      <c r="N139" s="40">
        <f>'დანართი N3.ა2 ჭერს ზევით'!N139-'დანართი N3.2 (ახალი ჭერის ფარგ)'!N139</f>
        <v>0</v>
      </c>
      <c r="O139" s="45">
        <f>'დანართი N3.ა2 ჭერს ზევით'!O139-'დანართი N3.2 (ახალი ჭერის ფარგ)'!O139</f>
        <v>0</v>
      </c>
      <c r="P139" s="37">
        <f>'დანართი N3.ა2 ჭერს ზევით'!P139-'დანართი N3.2 (ახალი ჭერის ფარგ)'!P139</f>
        <v>0</v>
      </c>
    </row>
    <row r="140" spans="2:16" ht="15.75" x14ac:dyDescent="0.25">
      <c r="B140" s="38"/>
      <c r="C140" s="34" t="s">
        <v>159</v>
      </c>
      <c r="D140" s="39" t="s">
        <v>328</v>
      </c>
      <c r="E140" s="40">
        <f>'დანართი N3.ა2 ჭერს ზევით'!E140-'დანართი N3.2 (ახალი ჭერის ფარგ)'!E140</f>
        <v>0</v>
      </c>
      <c r="F140" s="45">
        <f>'დანართი N3.ა2 ჭერს ზევით'!F140-'დანართი N3.2 (ახალი ჭერის ფარგ)'!F140</f>
        <v>0</v>
      </c>
      <c r="G140" s="37">
        <f>'დანართი N3.ა2 ჭერს ზევით'!G140-'დანართი N3.2 (ახალი ჭერის ფარგ)'!G140</f>
        <v>0</v>
      </c>
      <c r="H140" s="40">
        <f>'დანართი N3.ა2 ჭერს ზევით'!H140-'დანართი N3.2 (ახალი ჭერის ფარგ)'!H140</f>
        <v>0</v>
      </c>
      <c r="I140" s="45">
        <f>'დანართი N3.ა2 ჭერს ზევით'!I140-'დანართი N3.2 (ახალი ჭერის ფარგ)'!I140</f>
        <v>0</v>
      </c>
      <c r="J140" s="37">
        <f>'დანართი N3.ა2 ჭერს ზევით'!J140-'დანართი N3.2 (ახალი ჭერის ფარგ)'!J140</f>
        <v>0</v>
      </c>
      <c r="K140" s="40">
        <f>'დანართი N3.ა2 ჭერს ზევით'!K140-'დანართი N3.2 (ახალი ჭერის ფარგ)'!K140</f>
        <v>0</v>
      </c>
      <c r="L140" s="45">
        <f>'დანართი N3.ა2 ჭერს ზევით'!L140-'დანართი N3.2 (ახალი ჭერის ფარგ)'!L140</f>
        <v>0</v>
      </c>
      <c r="M140" s="37">
        <f>'დანართი N3.ა2 ჭერს ზევით'!M140-'დანართი N3.2 (ახალი ჭერის ფარგ)'!M140</f>
        <v>0</v>
      </c>
      <c r="N140" s="40">
        <f>'დანართი N3.ა2 ჭერს ზევით'!N140-'დანართი N3.2 (ახალი ჭერის ფარგ)'!N140</f>
        <v>0</v>
      </c>
      <c r="O140" s="45">
        <f>'დანართი N3.ა2 ჭერს ზევით'!O140-'დანართი N3.2 (ახალი ჭერის ფარგ)'!O140</f>
        <v>0</v>
      </c>
      <c r="P140" s="37">
        <f>'დანართი N3.ა2 ჭერს ზევით'!P140-'დანართი N3.2 (ახალი ჭერის ფარგ)'!P140</f>
        <v>0</v>
      </c>
    </row>
    <row r="141" spans="2:16" ht="45" x14ac:dyDescent="0.25">
      <c r="B141" s="38"/>
      <c r="C141" s="34" t="s">
        <v>160</v>
      </c>
      <c r="D141" s="39" t="s">
        <v>161</v>
      </c>
      <c r="E141" s="40">
        <f>'დანართი N3.ა2 ჭერს ზევით'!E141-'დანართი N3.2 (ახალი ჭერის ფარგ)'!E141</f>
        <v>0</v>
      </c>
      <c r="F141" s="45">
        <f>'დანართი N3.ა2 ჭერს ზევით'!F141-'დანართი N3.2 (ახალი ჭერის ფარგ)'!F141</f>
        <v>0</v>
      </c>
      <c r="G141" s="37">
        <f>'დანართი N3.ა2 ჭერს ზევით'!G141-'დანართი N3.2 (ახალი ჭერის ფარგ)'!G141</f>
        <v>0</v>
      </c>
      <c r="H141" s="40">
        <f>'დანართი N3.ა2 ჭერს ზევით'!H141-'დანართი N3.2 (ახალი ჭერის ფარგ)'!H141</f>
        <v>0</v>
      </c>
      <c r="I141" s="45">
        <f>'დანართი N3.ა2 ჭერს ზევით'!I141-'დანართი N3.2 (ახალი ჭერის ფარგ)'!I141</f>
        <v>0</v>
      </c>
      <c r="J141" s="37">
        <f>'დანართი N3.ა2 ჭერს ზევით'!J141-'დანართი N3.2 (ახალი ჭერის ფარგ)'!J141</f>
        <v>0</v>
      </c>
      <c r="K141" s="40">
        <f>'დანართი N3.ა2 ჭერს ზევით'!K141-'დანართი N3.2 (ახალი ჭერის ფარგ)'!K141</f>
        <v>0</v>
      </c>
      <c r="L141" s="45">
        <f>'დანართი N3.ა2 ჭერს ზევით'!L141-'დანართი N3.2 (ახალი ჭერის ფარგ)'!L141</f>
        <v>0</v>
      </c>
      <c r="M141" s="37">
        <f>'დანართი N3.ა2 ჭერს ზევით'!M141-'დანართი N3.2 (ახალი ჭერის ფარგ)'!M141</f>
        <v>0</v>
      </c>
      <c r="N141" s="40">
        <f>'დანართი N3.ა2 ჭერს ზევით'!N141-'დანართი N3.2 (ახალი ჭერის ფარგ)'!N141</f>
        <v>0</v>
      </c>
      <c r="O141" s="45">
        <f>'დანართი N3.ა2 ჭერს ზევით'!O141-'დანართი N3.2 (ახალი ჭერის ფარგ)'!O141</f>
        <v>0</v>
      </c>
      <c r="P141" s="37">
        <f>'დანართი N3.ა2 ჭერს ზევით'!P141-'დანართი N3.2 (ახალი ჭერის ფარგ)'!P141</f>
        <v>0</v>
      </c>
    </row>
    <row r="142" spans="2:16" ht="15.75" x14ac:dyDescent="0.25">
      <c r="B142" s="38"/>
      <c r="C142" s="34" t="s">
        <v>162</v>
      </c>
      <c r="D142" s="39" t="s">
        <v>163</v>
      </c>
      <c r="E142" s="40">
        <f>'დანართი N3.ა2 ჭერს ზევით'!E142-'დანართი N3.2 (ახალი ჭერის ფარგ)'!E142</f>
        <v>0</v>
      </c>
      <c r="F142" s="45">
        <f>'დანართი N3.ა2 ჭერს ზევით'!F142-'დანართი N3.2 (ახალი ჭერის ფარგ)'!F142</f>
        <v>0</v>
      </c>
      <c r="G142" s="37">
        <f>'დანართი N3.ა2 ჭერს ზევით'!G142-'დანართი N3.2 (ახალი ჭერის ფარგ)'!G142</f>
        <v>0</v>
      </c>
      <c r="H142" s="40">
        <f>'დანართი N3.ა2 ჭერს ზევით'!H142-'დანართი N3.2 (ახალი ჭერის ფარგ)'!H142</f>
        <v>0</v>
      </c>
      <c r="I142" s="45">
        <f>'დანართი N3.ა2 ჭერს ზევით'!I142-'დანართი N3.2 (ახალი ჭერის ფარგ)'!I142</f>
        <v>0</v>
      </c>
      <c r="J142" s="37">
        <f>'დანართი N3.ა2 ჭერს ზევით'!J142-'დანართი N3.2 (ახალი ჭერის ფარგ)'!J142</f>
        <v>0</v>
      </c>
      <c r="K142" s="40">
        <f>'დანართი N3.ა2 ჭერს ზევით'!K142-'დანართი N3.2 (ახალი ჭერის ფარგ)'!K142</f>
        <v>0</v>
      </c>
      <c r="L142" s="45">
        <f>'დანართი N3.ა2 ჭერს ზევით'!L142-'დანართი N3.2 (ახალი ჭერის ფარგ)'!L142</f>
        <v>0</v>
      </c>
      <c r="M142" s="37">
        <f>'დანართი N3.ა2 ჭერს ზევით'!M142-'დანართი N3.2 (ახალი ჭერის ფარგ)'!M142</f>
        <v>0</v>
      </c>
      <c r="N142" s="40">
        <f>'დანართი N3.ა2 ჭერს ზევით'!N142-'დანართი N3.2 (ახალი ჭერის ფარგ)'!N142</f>
        <v>0</v>
      </c>
      <c r="O142" s="45">
        <f>'დანართი N3.ა2 ჭერს ზევით'!O142-'დანართი N3.2 (ახალი ჭერის ფარგ)'!O142</f>
        <v>0</v>
      </c>
      <c r="P142" s="37">
        <f>'დანართი N3.ა2 ჭერს ზევით'!P142-'დანართი N3.2 (ახალი ჭერის ფარგ)'!P142</f>
        <v>0</v>
      </c>
    </row>
    <row r="143" spans="2:16" ht="15.75" x14ac:dyDescent="0.25">
      <c r="B143" s="38"/>
      <c r="C143" s="34" t="s">
        <v>484</v>
      </c>
      <c r="D143" s="39" t="s">
        <v>165</v>
      </c>
      <c r="E143" s="40">
        <f>'დანართი N3.ა2 ჭერს ზევით'!E143-'დანართი N3.2 (ახალი ჭერის ფარგ)'!E143</f>
        <v>0</v>
      </c>
      <c r="F143" s="45">
        <f>'დანართი N3.ა2 ჭერს ზევით'!F143-'დანართი N3.2 (ახალი ჭერის ფარგ)'!F143</f>
        <v>0</v>
      </c>
      <c r="G143" s="37">
        <f>'დანართი N3.ა2 ჭერს ზევით'!G143-'დანართი N3.2 (ახალი ჭერის ფარგ)'!G143</f>
        <v>0</v>
      </c>
      <c r="H143" s="40">
        <f>'დანართი N3.ა2 ჭერს ზევით'!H143-'დანართი N3.2 (ახალი ჭერის ფარგ)'!H143</f>
        <v>0</v>
      </c>
      <c r="I143" s="45">
        <f>'დანართი N3.ა2 ჭერს ზევით'!I143-'დანართი N3.2 (ახალი ჭერის ფარგ)'!I143</f>
        <v>0</v>
      </c>
      <c r="J143" s="37">
        <f>'დანართი N3.ა2 ჭერს ზევით'!J143-'დანართი N3.2 (ახალი ჭერის ფარგ)'!J143</f>
        <v>0</v>
      </c>
      <c r="K143" s="40">
        <f>'დანართი N3.ა2 ჭერს ზევით'!K143-'დანართი N3.2 (ახალი ჭერის ფარგ)'!K143</f>
        <v>0</v>
      </c>
      <c r="L143" s="45">
        <f>'დანართი N3.ა2 ჭერს ზევით'!L143-'დანართი N3.2 (ახალი ჭერის ფარგ)'!L143</f>
        <v>0</v>
      </c>
      <c r="M143" s="37">
        <f>'დანართი N3.ა2 ჭერს ზევით'!M143-'დანართი N3.2 (ახალი ჭერის ფარგ)'!M143</f>
        <v>0</v>
      </c>
      <c r="N143" s="40">
        <f>'დანართი N3.ა2 ჭერს ზევით'!N143-'დანართი N3.2 (ახალი ჭერის ფარგ)'!N143</f>
        <v>0</v>
      </c>
      <c r="O143" s="45">
        <f>'დანართი N3.ა2 ჭერს ზევით'!O143-'დანართი N3.2 (ახალი ჭერის ფარგ)'!O143</f>
        <v>0</v>
      </c>
      <c r="P143" s="37">
        <f>'დანართი N3.ა2 ჭერს ზევით'!P143-'დანართი N3.2 (ახალი ჭერის ფარგ)'!P143</f>
        <v>0</v>
      </c>
    </row>
    <row r="144" spans="2:16" ht="30" x14ac:dyDescent="0.25">
      <c r="B144" s="38"/>
      <c r="C144" s="34" t="s">
        <v>485</v>
      </c>
      <c r="D144" s="39" t="s">
        <v>340</v>
      </c>
      <c r="E144" s="40">
        <f>'დანართი N3.ა2 ჭერს ზევით'!E144-'დანართი N3.2 (ახალი ჭერის ფარგ)'!E144</f>
        <v>0</v>
      </c>
      <c r="F144" s="45">
        <f>'დანართი N3.ა2 ჭერს ზევით'!F144-'დანართი N3.2 (ახალი ჭერის ფარგ)'!F144</f>
        <v>0</v>
      </c>
      <c r="G144" s="37">
        <f>'დანართი N3.ა2 ჭერს ზევით'!G144-'დანართი N3.2 (ახალი ჭერის ფარგ)'!G144</f>
        <v>0</v>
      </c>
      <c r="H144" s="40">
        <f>'დანართი N3.ა2 ჭერს ზევით'!H144-'დანართი N3.2 (ახალი ჭერის ფარგ)'!H144</f>
        <v>0</v>
      </c>
      <c r="I144" s="45">
        <f>'დანართი N3.ა2 ჭერს ზევით'!I144-'დანართი N3.2 (ახალი ჭერის ფარგ)'!I144</f>
        <v>0</v>
      </c>
      <c r="J144" s="37">
        <f>'დანართი N3.ა2 ჭერს ზევით'!J144-'დანართი N3.2 (ახალი ჭერის ფარგ)'!J144</f>
        <v>0</v>
      </c>
      <c r="K144" s="40">
        <f>'დანართი N3.ა2 ჭერს ზევით'!K144-'დანართი N3.2 (ახალი ჭერის ფარგ)'!K144</f>
        <v>0</v>
      </c>
      <c r="L144" s="45">
        <f>'დანართი N3.ა2 ჭერს ზევით'!L144-'დანართი N3.2 (ახალი ჭერის ფარგ)'!L144</f>
        <v>0</v>
      </c>
      <c r="M144" s="37">
        <f>'დანართი N3.ა2 ჭერს ზევით'!M144-'დანართი N3.2 (ახალი ჭერის ფარგ)'!M144</f>
        <v>0</v>
      </c>
      <c r="N144" s="40">
        <f>'დანართი N3.ა2 ჭერს ზევით'!N144-'დანართი N3.2 (ახალი ჭერის ფარგ)'!N144</f>
        <v>0</v>
      </c>
      <c r="O144" s="45">
        <f>'დანართი N3.ა2 ჭერს ზევით'!O144-'დანართი N3.2 (ახალი ჭერის ფარგ)'!O144</f>
        <v>0</v>
      </c>
      <c r="P144" s="37">
        <f>'დანართი N3.ა2 ჭერს ზევით'!P144-'დანართი N3.2 (ახალი ჭერის ფარგ)'!P144</f>
        <v>0</v>
      </c>
    </row>
    <row r="145" spans="2:16" ht="30" x14ac:dyDescent="0.25">
      <c r="B145" s="38"/>
      <c r="C145" s="34" t="s">
        <v>486</v>
      </c>
      <c r="D145" s="39" t="s">
        <v>487</v>
      </c>
      <c r="E145" s="40">
        <f>'დანართი N3.ა2 ჭერს ზევით'!E145-'დანართი N3.2 (ახალი ჭერის ფარგ)'!E145</f>
        <v>0</v>
      </c>
      <c r="F145" s="45">
        <f>'დანართი N3.ა2 ჭერს ზევით'!F145-'დანართი N3.2 (ახალი ჭერის ფარგ)'!F145</f>
        <v>0</v>
      </c>
      <c r="G145" s="37">
        <f>'დანართი N3.ა2 ჭერს ზევით'!G145-'დანართი N3.2 (ახალი ჭერის ფარგ)'!G145</f>
        <v>0</v>
      </c>
      <c r="H145" s="40">
        <f>'დანართი N3.ა2 ჭერს ზევით'!H145-'დანართი N3.2 (ახალი ჭერის ფარგ)'!H145</f>
        <v>0</v>
      </c>
      <c r="I145" s="45">
        <f>'დანართი N3.ა2 ჭერს ზევით'!I145-'დანართი N3.2 (ახალი ჭერის ფარგ)'!I145</f>
        <v>0</v>
      </c>
      <c r="J145" s="37">
        <f>'დანართი N3.ა2 ჭერს ზევით'!J145-'დანართი N3.2 (ახალი ჭერის ფარგ)'!J145</f>
        <v>0</v>
      </c>
      <c r="K145" s="40">
        <f>'დანართი N3.ა2 ჭერს ზევით'!K145-'დანართი N3.2 (ახალი ჭერის ფარგ)'!K145</f>
        <v>0</v>
      </c>
      <c r="L145" s="45">
        <f>'დანართი N3.ა2 ჭერს ზევით'!L145-'დანართი N3.2 (ახალი ჭერის ფარგ)'!L145</f>
        <v>0</v>
      </c>
      <c r="M145" s="37">
        <f>'დანართი N3.ა2 ჭერს ზევით'!M145-'დანართი N3.2 (ახალი ჭერის ფარგ)'!M145</f>
        <v>0</v>
      </c>
      <c r="N145" s="40">
        <f>'დანართი N3.ა2 ჭერს ზევით'!N145-'დანართი N3.2 (ახალი ჭერის ფარგ)'!N145</f>
        <v>0</v>
      </c>
      <c r="O145" s="45">
        <f>'დანართი N3.ა2 ჭერს ზევით'!O145-'დანართი N3.2 (ახალი ჭერის ფარგ)'!O145</f>
        <v>0</v>
      </c>
      <c r="P145" s="37">
        <f>'დანართი N3.ა2 ჭერს ზევით'!P145-'დანართი N3.2 (ახალი ჭერის ფარგ)'!P145</f>
        <v>0</v>
      </c>
    </row>
    <row r="146" spans="2:16" ht="18" x14ac:dyDescent="0.25">
      <c r="B146" s="30" t="s">
        <v>488</v>
      </c>
      <c r="C146" s="31"/>
      <c r="D146" s="53" t="s">
        <v>93</v>
      </c>
      <c r="E146" s="32">
        <f>'დანართი N3.ა2 ჭერს ზევით'!E146-'დანართი N3.2 (ახალი ჭერის ფარგ)'!E146</f>
        <v>3012</v>
      </c>
      <c r="F146" s="33">
        <f>'დანართი N3.ა2 ჭერს ზევით'!F146-'დანართი N3.2 (ახალი ჭერის ფარგ)'!F146</f>
        <v>3012</v>
      </c>
      <c r="G146" s="33">
        <f>'დანართი N3.ა2 ჭერს ზევით'!G146-'დანართი N3.2 (ახალი ჭერის ფარგ)'!G146</f>
        <v>0</v>
      </c>
      <c r="H146" s="32">
        <f>'დანართი N3.ა2 ჭერს ზევით'!H146-'დანართი N3.2 (ახალი ჭერის ფარგ)'!H146</f>
        <v>3953</v>
      </c>
      <c r="I146" s="33">
        <f>'დანართი N3.ა2 ჭერს ზევით'!I146-'დანართი N3.2 (ახალი ჭერის ფარგ)'!I146</f>
        <v>3953</v>
      </c>
      <c r="J146" s="33">
        <f>'დანართი N3.ა2 ჭერს ზევით'!J146-'დანართი N3.2 (ახალი ჭერის ფარგ)'!J146</f>
        <v>0</v>
      </c>
      <c r="K146" s="32">
        <f>'დანართი N3.ა2 ჭერს ზევით'!K146-'დანართი N3.2 (ახალი ჭერის ფარგ)'!K146</f>
        <v>5749</v>
      </c>
      <c r="L146" s="33">
        <f>'დანართი N3.ა2 ჭერს ზევით'!L146-'დანართი N3.2 (ახალი ჭერის ფარგ)'!L146</f>
        <v>5749</v>
      </c>
      <c r="M146" s="33">
        <f>'დანართი N3.ა2 ჭერს ზევით'!M146-'დანართი N3.2 (ახალი ჭერის ფარგ)'!M146</f>
        <v>0</v>
      </c>
      <c r="N146" s="32">
        <f>'დანართი N3.ა2 ჭერს ზევით'!N146-'დანართი N3.2 (ახალი ჭერის ფარგ)'!N146</f>
        <v>200</v>
      </c>
      <c r="O146" s="33">
        <f>'დანართი N3.ა2 ჭერს ზევით'!O146-'დანართი N3.2 (ახალი ჭერის ფარგ)'!O146</f>
        <v>200</v>
      </c>
      <c r="P146" s="33">
        <f>'დანართი N3.ა2 ჭერს ზევით'!P146-'დანართი N3.2 (ახალი ჭერის ფარგ)'!P146</f>
        <v>0</v>
      </c>
    </row>
    <row r="147" spans="2:16" ht="18" x14ac:dyDescent="0.25">
      <c r="B147" s="41"/>
      <c r="C147" s="42"/>
      <c r="D147" s="43" t="s">
        <v>151</v>
      </c>
      <c r="E147" s="36">
        <f>'დანართი N3.ა2 ჭერს ზევით'!E147-'დანართი N3.2 (ახალი ჭერის ფარგ)'!E147</f>
        <v>0</v>
      </c>
      <c r="F147" s="36">
        <f>'დანართი N3.ა2 ჭერს ზევით'!F147-'დანართი N3.2 (ახალი ჭერის ფარგ)'!F147</f>
        <v>0</v>
      </c>
      <c r="G147" s="36">
        <f>'დანართი N3.ა2 ჭერს ზევით'!G147-'დანართი N3.2 (ახალი ჭერის ფარგ)'!G147</f>
        <v>0</v>
      </c>
      <c r="H147" s="36">
        <f>'დანართი N3.ა2 ჭერს ზევით'!H147-'დანართი N3.2 (ახალი ჭერის ფარგ)'!H147</f>
        <v>0</v>
      </c>
      <c r="I147" s="36">
        <f>'დანართი N3.ა2 ჭერს ზევით'!I147-'დანართი N3.2 (ახალი ჭერის ფარგ)'!I147</f>
        <v>0</v>
      </c>
      <c r="J147" s="36">
        <f>'დანართი N3.ა2 ჭერს ზევით'!J147-'დანართი N3.2 (ახალი ჭერის ფარგ)'!J147</f>
        <v>0</v>
      </c>
      <c r="K147" s="36">
        <f>'დანართი N3.ა2 ჭერს ზევით'!K147-'დანართი N3.2 (ახალი ჭერის ფარგ)'!K147</f>
        <v>0</v>
      </c>
      <c r="L147" s="36">
        <f>'დანართი N3.ა2 ჭერს ზევით'!L147-'დანართი N3.2 (ახალი ჭერის ფარგ)'!L147</f>
        <v>0</v>
      </c>
      <c r="M147" s="36">
        <f>'დანართი N3.ა2 ჭერს ზევით'!M147-'დანართი N3.2 (ახალი ჭერის ფარგ)'!M147</f>
        <v>0</v>
      </c>
      <c r="N147" s="36">
        <f>'დანართი N3.ა2 ჭერს ზევით'!N147-'დანართი N3.2 (ახალი ჭერის ფარგ)'!N147</f>
        <v>0</v>
      </c>
      <c r="O147" s="36">
        <f>'დანართი N3.ა2 ჭერს ზევით'!O147-'დანართი N3.2 (ახალი ჭერის ფარგ)'!O147</f>
        <v>0</v>
      </c>
      <c r="P147" s="36">
        <f>'დანართი N3.ა2 ჭერს ზევით'!P147-'დანართი N3.2 (ახალი ჭერის ფარგ)'!P147</f>
        <v>0</v>
      </c>
    </row>
    <row r="148" spans="2:16" ht="18" x14ac:dyDescent="0.25">
      <c r="B148" s="41"/>
      <c r="C148" s="42"/>
      <c r="D148" s="44" t="s">
        <v>335</v>
      </c>
      <c r="E148" s="36">
        <f>'დანართი N3.ა2 ჭერს ზევით'!E148-'დანართი N3.2 (ახალი ჭერის ფარგ)'!E148</f>
        <v>0</v>
      </c>
      <c r="F148" s="37">
        <f>'დანართი N3.ა2 ჭერს ზევით'!F148-'დანართი N3.2 (ახალი ჭერის ფარგ)'!F148</f>
        <v>0</v>
      </c>
      <c r="G148" s="37">
        <f>'დანართი N3.ა2 ჭერს ზევით'!G148-'დანართი N3.2 (ახალი ჭერის ფარგ)'!G148</f>
        <v>0</v>
      </c>
      <c r="H148" s="36">
        <f>'დანართი N3.ა2 ჭერს ზევით'!H148-'დანართი N3.2 (ახალი ჭერის ფარგ)'!H148</f>
        <v>0</v>
      </c>
      <c r="I148" s="37">
        <f>'დანართი N3.ა2 ჭერს ზევით'!I148-'დანართი N3.2 (ახალი ჭერის ფარგ)'!I148</f>
        <v>0</v>
      </c>
      <c r="J148" s="37">
        <f>'დანართი N3.ა2 ჭერს ზევით'!J148-'დანართი N3.2 (ახალი ჭერის ფარგ)'!J148</f>
        <v>0</v>
      </c>
      <c r="K148" s="36">
        <f>'დანართი N3.ა2 ჭერს ზევით'!K148-'დანართი N3.2 (ახალი ჭერის ფარგ)'!K148</f>
        <v>0</v>
      </c>
      <c r="L148" s="37">
        <f>'დანართი N3.ა2 ჭერს ზევით'!L148-'დანართი N3.2 (ახალი ჭერის ფარგ)'!L148</f>
        <v>0</v>
      </c>
      <c r="M148" s="37">
        <f>'დანართი N3.ა2 ჭერს ზევით'!M148-'დანართი N3.2 (ახალი ჭერის ფარგ)'!M148</f>
        <v>0</v>
      </c>
      <c r="N148" s="36">
        <f>'დანართი N3.ა2 ჭერს ზევით'!N148-'დანართი N3.2 (ახალი ჭერის ფარგ)'!N148</f>
        <v>0</v>
      </c>
      <c r="O148" s="37">
        <f>'დანართი N3.ა2 ჭერს ზევით'!O148-'დანართი N3.2 (ახალი ჭერის ფარგ)'!O148</f>
        <v>0</v>
      </c>
      <c r="P148" s="37">
        <f>'დანართი N3.ა2 ჭერს ზევით'!P148-'დანართი N3.2 (ახალი ჭერის ფარგ)'!P148</f>
        <v>0</v>
      </c>
    </row>
    <row r="149" spans="2:16" ht="18" x14ac:dyDescent="0.25">
      <c r="B149" s="41"/>
      <c r="C149" s="42"/>
      <c r="D149" s="44" t="s">
        <v>155</v>
      </c>
      <c r="E149" s="36">
        <f>'დანართი N3.ა2 ჭერს ზევით'!E149-'დანართი N3.2 (ახალი ჭერის ფარგ)'!E149</f>
        <v>0</v>
      </c>
      <c r="F149" s="37">
        <f>'დანართი N3.ა2 ჭერს ზევით'!F149-'დანართი N3.2 (ახალი ჭერის ფარგ)'!F149</f>
        <v>0</v>
      </c>
      <c r="G149" s="37">
        <f>'დანართი N3.ა2 ჭერს ზევით'!G149-'დანართი N3.2 (ახალი ჭერის ფარგ)'!G149</f>
        <v>0</v>
      </c>
      <c r="H149" s="36">
        <f>'დანართი N3.ა2 ჭერს ზევით'!H149-'დანართი N3.2 (ახალი ჭერის ფარგ)'!H149</f>
        <v>0</v>
      </c>
      <c r="I149" s="37">
        <f>'დანართი N3.ა2 ჭერს ზევით'!I149-'დანართი N3.2 (ახალი ჭერის ფარგ)'!I149</f>
        <v>0</v>
      </c>
      <c r="J149" s="37">
        <f>'დანართი N3.ა2 ჭერს ზევით'!J149-'დანართი N3.2 (ახალი ჭერის ფარგ)'!J149</f>
        <v>0</v>
      </c>
      <c r="K149" s="36">
        <f>'დანართი N3.ა2 ჭერს ზევით'!K149-'დანართი N3.2 (ახალი ჭერის ფარგ)'!K149</f>
        <v>0</v>
      </c>
      <c r="L149" s="37">
        <f>'დანართი N3.ა2 ჭერს ზევით'!L149-'დანართი N3.2 (ახალი ჭერის ფარგ)'!L149</f>
        <v>0</v>
      </c>
      <c r="M149" s="37">
        <f>'დანართი N3.ა2 ჭერს ზევით'!M149-'დანართი N3.2 (ახალი ჭერის ფარგ)'!M149</f>
        <v>0</v>
      </c>
      <c r="N149" s="36">
        <f>'დანართი N3.ა2 ჭერს ზევით'!N149-'დანართი N3.2 (ახალი ჭერის ფარგ)'!N149</f>
        <v>0</v>
      </c>
      <c r="O149" s="37">
        <f>'დანართი N3.ა2 ჭერს ზევით'!O149-'დანართი N3.2 (ახალი ჭერის ფარგ)'!O149</f>
        <v>0</v>
      </c>
      <c r="P149" s="37">
        <f>'დანართი N3.ა2 ჭერს ზევით'!P149-'დანართი N3.2 (ახალი ჭერის ფარგ)'!P149</f>
        <v>0</v>
      </c>
    </row>
    <row r="150" spans="2:16" ht="15.75" x14ac:dyDescent="0.25">
      <c r="B150" s="38"/>
      <c r="C150" s="34" t="s">
        <v>166</v>
      </c>
      <c r="D150" s="39" t="s">
        <v>167</v>
      </c>
      <c r="E150" s="40">
        <f>'დანართი N3.ა2 ჭერს ზევით'!E150-'დანართი N3.2 (ახალი ჭერის ფარგ)'!E150</f>
        <v>2570</v>
      </c>
      <c r="F150" s="45">
        <f>'დანართი N3.ა2 ჭერს ზევით'!F150-'დანართი N3.2 (ახალი ჭერის ფარგ)'!F150</f>
        <v>2570</v>
      </c>
      <c r="G150" s="37">
        <f>'დანართი N3.ა2 ჭერს ზევით'!G150-'დანართი N3.2 (ახალი ჭერის ფარგ)'!G150</f>
        <v>0</v>
      </c>
      <c r="H150" s="40">
        <f>'დანართი N3.ა2 ჭერს ზევით'!H150-'დანართი N3.2 (ახალი ჭერის ფარგ)'!H150</f>
        <v>4178</v>
      </c>
      <c r="I150" s="45">
        <f>'დანართი N3.ა2 ჭერს ზევით'!I150-'დანართი N3.2 (ახალი ჭერის ფარგ)'!I150</f>
        <v>4178</v>
      </c>
      <c r="J150" s="37">
        <f>'დანართი N3.ა2 ჭერს ზევით'!J150-'დანართი N3.2 (ახალი ჭერის ფარგ)'!J150</f>
        <v>0</v>
      </c>
      <c r="K150" s="40">
        <f>'დანართი N3.ა2 ჭერს ზევით'!K150-'დანართი N3.2 (ახალი ჭერის ფარგ)'!K150</f>
        <v>5566</v>
      </c>
      <c r="L150" s="45">
        <f>'დანართი N3.ა2 ჭერს ზევით'!L150-'დანართი N3.2 (ახალი ჭერის ფარგ)'!L150</f>
        <v>5566</v>
      </c>
      <c r="M150" s="37">
        <f>'დანართი N3.ა2 ჭერს ზევით'!M150-'დანართი N3.2 (ახალი ჭერის ფარგ)'!M150</f>
        <v>0</v>
      </c>
      <c r="N150" s="40">
        <f>'დანართი N3.ა2 ჭერს ზევით'!N150-'დანართი N3.2 (ახალი ჭერის ფარგ)'!N150</f>
        <v>0</v>
      </c>
      <c r="O150" s="37">
        <f>'დანართი N3.ა2 ჭერს ზევით'!O150-'დანართი N3.2 (ახალი ჭერის ფარგ)'!O150</f>
        <v>0</v>
      </c>
      <c r="P150" s="37">
        <f>'დანართი N3.ა2 ჭერს ზევით'!P150-'დანართი N3.2 (ახალი ჭერის ფარგ)'!P150</f>
        <v>0</v>
      </c>
    </row>
    <row r="151" spans="2:16" ht="15.75" x14ac:dyDescent="0.25">
      <c r="B151" s="38"/>
      <c r="C151" s="34" t="s">
        <v>168</v>
      </c>
      <c r="D151" s="39" t="s">
        <v>169</v>
      </c>
      <c r="E151" s="40">
        <f>'დანართი N3.ა2 ჭერს ზევით'!E151-'დანართი N3.2 (ახალი ჭერის ფარგ)'!E151</f>
        <v>3</v>
      </c>
      <c r="F151" s="45">
        <f>'დანართი N3.ა2 ჭერს ზევით'!F151-'დანართი N3.2 (ახალი ჭერის ფარგ)'!F151</f>
        <v>3</v>
      </c>
      <c r="G151" s="37">
        <f>'დანართი N3.ა2 ჭერს ზევით'!G151-'დანართი N3.2 (ახალი ჭერის ფარგ)'!G151</f>
        <v>0</v>
      </c>
      <c r="H151" s="40">
        <f>'დანართი N3.ა2 ჭერს ზევით'!H151-'დანართი N3.2 (ახალი ჭერის ფარგ)'!H151</f>
        <v>19</v>
      </c>
      <c r="I151" s="45">
        <f>'დანართი N3.ა2 ჭერს ზევით'!I151-'დანართი N3.2 (ახალი ჭერის ფარგ)'!I151</f>
        <v>19</v>
      </c>
      <c r="J151" s="37">
        <f>'დანართი N3.ა2 ჭერს ზევით'!J151-'დანართი N3.2 (ახალი ჭერის ფარგ)'!J151</f>
        <v>0</v>
      </c>
      <c r="K151" s="40">
        <f>'დანართი N3.ა2 ჭერს ზევით'!K151-'დანართი N3.2 (ახალი ჭერის ფარგ)'!K151</f>
        <v>17</v>
      </c>
      <c r="L151" s="45">
        <f>'დანართი N3.ა2 ჭერს ზევით'!L151-'დანართი N3.2 (ახალი ჭერის ფარგ)'!L151</f>
        <v>17</v>
      </c>
      <c r="M151" s="37">
        <f>'დანართი N3.ა2 ჭერს ზევით'!M151-'დანართი N3.2 (ახალი ჭერის ფარგ)'!M151</f>
        <v>0</v>
      </c>
      <c r="N151" s="40">
        <f>'დანართი N3.ა2 ჭერს ზევით'!N151-'დანართი N3.2 (ახალი ჭერის ფარგ)'!N151</f>
        <v>0</v>
      </c>
      <c r="O151" s="37">
        <f>'დანართი N3.ა2 ჭერს ზევით'!O151-'დანართი N3.2 (ახალი ჭერის ფარგ)'!O151</f>
        <v>0</v>
      </c>
      <c r="P151" s="37">
        <f>'დანართი N3.ა2 ჭერს ზევით'!P151-'დანართი N3.2 (ახალი ჭერის ფარგ)'!P151</f>
        <v>0</v>
      </c>
    </row>
    <row r="152" spans="2:16" ht="30" x14ac:dyDescent="0.25">
      <c r="B152" s="38"/>
      <c r="C152" s="34" t="s">
        <v>170</v>
      </c>
      <c r="D152" s="39" t="s">
        <v>171</v>
      </c>
      <c r="E152" s="40">
        <f>'დანართი N3.ა2 ჭერს ზევით'!E152-'დანართი N3.2 (ახალი ჭერის ფარგ)'!E152</f>
        <v>558</v>
      </c>
      <c r="F152" s="45">
        <f>'დანართი N3.ა2 ჭერს ზევით'!F152-'დანართი N3.2 (ახალი ჭერის ფარგ)'!F152</f>
        <v>558</v>
      </c>
      <c r="G152" s="37">
        <f>'დანართი N3.ა2 ჭერს ზევით'!G152-'დანართი N3.2 (ახალი ჭერის ფარგ)'!G152</f>
        <v>0</v>
      </c>
      <c r="H152" s="40">
        <f>'დანართი N3.ა2 ჭერს ზევით'!H152-'დანართი N3.2 (ახალი ჭერის ფარგ)'!H152</f>
        <v>-269</v>
      </c>
      <c r="I152" s="45">
        <f>'დანართი N3.ა2 ჭერს ზევით'!I152-'დანართი N3.2 (ახალი ჭერის ფარგ)'!I152</f>
        <v>-269</v>
      </c>
      <c r="J152" s="37">
        <f>'დანართი N3.ა2 ჭერს ზევით'!J152-'დანართი N3.2 (ახალი ჭერის ფარგ)'!J152</f>
        <v>0</v>
      </c>
      <c r="K152" s="40">
        <f>'დანართი N3.ა2 ჭერს ზევით'!K152-'დანართი N3.2 (ახალი ჭერის ფარგ)'!K152</f>
        <v>55</v>
      </c>
      <c r="L152" s="45">
        <f>'დანართი N3.ა2 ჭერს ზევით'!L152-'დანართი N3.2 (ახალი ჭერის ფარგ)'!L152</f>
        <v>55</v>
      </c>
      <c r="M152" s="37">
        <f>'დანართი N3.ა2 ჭერს ზევით'!M152-'დანართი N3.2 (ახალი ჭერის ფარგ)'!M152</f>
        <v>0</v>
      </c>
      <c r="N152" s="40">
        <f>'დანართი N3.ა2 ჭერს ზევით'!N152-'დანართი N3.2 (ახალი ჭერის ფარგ)'!N152</f>
        <v>0</v>
      </c>
      <c r="O152" s="37">
        <f>'დანართი N3.ა2 ჭერს ზევით'!O152-'დანართი N3.2 (ახალი ჭერის ფარგ)'!O152</f>
        <v>0</v>
      </c>
      <c r="P152" s="37">
        <f>'დანართი N3.ა2 ჭერს ზევით'!P152-'დანართი N3.2 (ახალი ჭერის ფარგ)'!P152</f>
        <v>0</v>
      </c>
    </row>
    <row r="153" spans="2:16" ht="15.75" x14ac:dyDescent="0.25">
      <c r="B153" s="38"/>
      <c r="C153" s="34" t="s">
        <v>172</v>
      </c>
      <c r="D153" s="39" t="s">
        <v>175</v>
      </c>
      <c r="E153" s="40">
        <f>'დანართი N3.ა2 ჭერს ზევით'!E153-'დანართი N3.2 (ახალი ჭერის ფარგ)'!E153</f>
        <v>131</v>
      </c>
      <c r="F153" s="45">
        <f>'დანართი N3.ა2 ჭერს ზევით'!F153-'დანართი N3.2 (ახალი ჭერის ფარგ)'!F153</f>
        <v>131</v>
      </c>
      <c r="G153" s="37">
        <f>'დანართი N3.ა2 ჭერს ზევით'!G153-'დანართი N3.2 (ახალი ჭერის ფარგ)'!G153</f>
        <v>0</v>
      </c>
      <c r="H153" s="40">
        <f>'დანართი N3.ა2 ჭერს ზევით'!H153-'დანართი N3.2 (ახალი ჭერის ფარგ)'!H153</f>
        <v>252</v>
      </c>
      <c r="I153" s="45">
        <f>'დანართი N3.ა2 ჭერს ზევით'!I153-'დანართი N3.2 (ახალი ჭერის ფარგ)'!I153</f>
        <v>252</v>
      </c>
      <c r="J153" s="37">
        <f>'დანართი N3.ა2 ჭერს ზევით'!J153-'დანართი N3.2 (ახალი ჭერის ფარგ)'!J153</f>
        <v>0</v>
      </c>
      <c r="K153" s="40">
        <f>'დანართი N3.ა2 ჭერს ზევით'!K153-'დანართი N3.2 (ახალი ჭერის ფარგ)'!K153</f>
        <v>307</v>
      </c>
      <c r="L153" s="45">
        <f>'დანართი N3.ა2 ჭერს ზევით'!L153-'დანართი N3.2 (ახალი ჭერის ფარგ)'!L153</f>
        <v>307</v>
      </c>
      <c r="M153" s="37">
        <f>'დანართი N3.ა2 ჭერს ზევით'!M153-'დანართი N3.2 (ახალი ჭერის ფარგ)'!M153</f>
        <v>0</v>
      </c>
      <c r="N153" s="40">
        <f>'დანართი N3.ა2 ჭერს ზევით'!N153-'დანართი N3.2 (ახალი ჭერის ფარგ)'!N153</f>
        <v>0</v>
      </c>
      <c r="O153" s="37">
        <f>'დანართი N3.ა2 ჭერს ზევით'!O153-'დანართი N3.2 (ახალი ჭერის ფარგ)'!O153</f>
        <v>0</v>
      </c>
      <c r="P153" s="37">
        <f>'დანართი N3.ა2 ჭერს ზევით'!P153-'დანართი N3.2 (ახალი ჭერის ფარგ)'!P153</f>
        <v>0</v>
      </c>
    </row>
    <row r="154" spans="2:16" ht="30" x14ac:dyDescent="0.25">
      <c r="B154" s="38"/>
      <c r="C154" s="34" t="s">
        <v>174</v>
      </c>
      <c r="D154" s="39" t="s">
        <v>173</v>
      </c>
      <c r="E154" s="40">
        <f>'დანართი N3.ა2 ჭერს ზევით'!E154-'დანართი N3.2 (ახალი ჭერის ფარგ)'!E154</f>
        <v>0</v>
      </c>
      <c r="F154" s="45">
        <f>'დანართი N3.ა2 ჭერს ზევით'!F154-'დანართი N3.2 (ახალი ჭერის ფარგ)'!F154</f>
        <v>0</v>
      </c>
      <c r="G154" s="37">
        <f>'დანართი N3.ა2 ჭერს ზევით'!G154-'დანართი N3.2 (ახალი ჭერის ფარგ)'!G154</f>
        <v>0</v>
      </c>
      <c r="H154" s="40">
        <f>'დანართი N3.ა2 ჭერს ზევით'!H154-'დანართი N3.2 (ახალი ჭერის ფარგ)'!H154</f>
        <v>-2</v>
      </c>
      <c r="I154" s="112">
        <f>'დანართი N3.ა2 ჭერს ზევით'!I154-'დანართი N3.2 (ახალი ჭერის ფარგ)'!I154</f>
        <v>-2</v>
      </c>
      <c r="J154" s="37">
        <f>'დანართი N3.ა2 ჭერს ზევით'!J154-'დანართი N3.2 (ახალი ჭერის ფარგ)'!J154</f>
        <v>0</v>
      </c>
      <c r="K154" s="40">
        <f>'დანართი N3.ა2 ჭერს ზევით'!K154-'დანართი N3.2 (ახალი ჭერის ფარგ)'!K154</f>
        <v>1</v>
      </c>
      <c r="L154" s="45">
        <f>'დანართი N3.ა2 ჭერს ზევით'!L154-'დანართი N3.2 (ახალი ჭერის ფარგ)'!L154</f>
        <v>1</v>
      </c>
      <c r="M154" s="37">
        <f>'დანართი N3.ა2 ჭერს ზევით'!M154-'დანართი N3.2 (ახალი ჭერის ფარგ)'!M154</f>
        <v>0</v>
      </c>
      <c r="N154" s="40">
        <f>'დანართი N3.ა2 ჭერს ზევით'!N154-'დანართი N3.2 (ახალი ჭერის ფარგ)'!N154</f>
        <v>0</v>
      </c>
      <c r="O154" s="37">
        <f>'დანართი N3.ა2 ჭერს ზევით'!O154-'დანართი N3.2 (ახალი ჭერის ფარგ)'!O154</f>
        <v>0</v>
      </c>
      <c r="P154" s="37">
        <f>'დანართი N3.ა2 ჭერს ზევით'!P154-'დანართი N3.2 (ახალი ჭერის ფარგ)'!P154</f>
        <v>0</v>
      </c>
    </row>
    <row r="155" spans="2:16" ht="30" x14ac:dyDescent="0.25">
      <c r="B155" s="38"/>
      <c r="C155" s="34" t="s">
        <v>588</v>
      </c>
      <c r="D155" s="39" t="s">
        <v>342</v>
      </c>
      <c r="E155" s="40">
        <f>'დანართი N3.ა2 ჭერს ზევით'!E155-'დანართი N3.2 (ახალი ჭერის ფარგ)'!E155</f>
        <v>-400</v>
      </c>
      <c r="F155" s="45">
        <f>'დანართი N3.ა2 ჭერს ზევით'!F155-'დანართი N3.2 (ახალი ჭერის ფარგ)'!F155</f>
        <v>-400</v>
      </c>
      <c r="G155" s="37">
        <f>'დანართი N3.ა2 ჭერს ზევით'!G155-'დანართი N3.2 (ახალი ჭერის ფარგ)'!G155</f>
        <v>0</v>
      </c>
      <c r="H155" s="40">
        <f>'დანართი N3.ა2 ჭერს ზევით'!H155-'დანართი N3.2 (ახალი ჭერის ფარგ)'!H155</f>
        <v>-390</v>
      </c>
      <c r="I155" s="45">
        <f>'დანართი N3.ა2 ჭერს ზევით'!I155-'დანართი N3.2 (ახალი ჭერის ფარგ)'!I155</f>
        <v>-390</v>
      </c>
      <c r="J155" s="37">
        <f>'დანართი N3.ა2 ჭერს ზევით'!J155-'დანართი N3.2 (ახალი ჭერის ფარგ)'!J155</f>
        <v>0</v>
      </c>
      <c r="K155" s="40">
        <f>'დანართი N3.ა2 ჭერს ზევით'!K155-'დანართი N3.2 (ახალი ჭერის ფარგ)'!K155</f>
        <v>-379</v>
      </c>
      <c r="L155" s="45">
        <f>'დანართი N3.ა2 ჭერს ზევით'!L155-'დანართი N3.2 (ახალი ჭერის ფარგ)'!L155</f>
        <v>-379</v>
      </c>
      <c r="M155" s="37">
        <f>'დანართი N3.ა2 ჭერს ზევით'!M155-'დანართი N3.2 (ახალი ჭერის ფარგ)'!M155</f>
        <v>0</v>
      </c>
      <c r="N155" s="40">
        <f>'დანართი N3.ა2 ჭერს ზევით'!N155-'დანართი N3.2 (ახალი ჭერის ფარგ)'!N155</f>
        <v>0</v>
      </c>
      <c r="O155" s="37">
        <f>'დანართი N3.ა2 ჭერს ზევით'!O155-'დანართი N3.2 (ახალი ჭერის ფარგ)'!O155</f>
        <v>0</v>
      </c>
      <c r="P155" s="37">
        <f>'დანართი N3.ა2 ჭერს ზევით'!P155-'დანართი N3.2 (ახალი ჭერის ფარგ)'!P155</f>
        <v>0</v>
      </c>
    </row>
    <row r="156" spans="2:16" ht="15.75" x14ac:dyDescent="0.25">
      <c r="B156" s="38"/>
      <c r="C156" s="34" t="s">
        <v>589</v>
      </c>
      <c r="D156" s="39" t="s">
        <v>590</v>
      </c>
      <c r="E156" s="40">
        <f>'დანართი N3.ა2 ჭერს ზევით'!E156-'დანართი N3.2 (ახალი ჭერის ფარგ)'!E156</f>
        <v>150</v>
      </c>
      <c r="F156" s="45">
        <f>'დანართი N3.ა2 ჭერს ზევით'!F156-'დანართი N3.2 (ახალი ჭერის ფარგ)'!F156</f>
        <v>150</v>
      </c>
      <c r="G156" s="37">
        <f>'დანართი N3.ა2 ჭერს ზევით'!G156-'დანართი N3.2 (ახალი ჭერის ფარგ)'!G156</f>
        <v>0</v>
      </c>
      <c r="H156" s="40">
        <f>'დანართი N3.ა2 ჭერს ზევით'!H156-'დანართი N3.2 (ახალი ჭერის ფარგ)'!H156</f>
        <v>165</v>
      </c>
      <c r="I156" s="45">
        <f>'დანართი N3.ა2 ჭერს ზევით'!I156-'დანართი N3.2 (ახალი ჭერის ფარგ)'!I156</f>
        <v>165</v>
      </c>
      <c r="J156" s="37">
        <f>'დანართი N3.ა2 ჭერს ზევით'!J156-'დანართი N3.2 (ახალი ჭერის ფარგ)'!J156</f>
        <v>0</v>
      </c>
      <c r="K156" s="40">
        <f>'დანართი N3.ა2 ჭერს ზევით'!K156-'დანართი N3.2 (ახალი ჭერის ფარგ)'!K156</f>
        <v>182</v>
      </c>
      <c r="L156" s="45">
        <f>'დანართი N3.ა2 ჭერს ზევით'!L156-'დანართი N3.2 (ახალი ჭერის ფარგ)'!L156</f>
        <v>182</v>
      </c>
      <c r="M156" s="37">
        <f>'დანართი N3.ა2 ჭერს ზევით'!M156-'დანართი N3.2 (ახალი ჭერის ფარგ)'!M156</f>
        <v>0</v>
      </c>
      <c r="N156" s="40">
        <f>'დანართი N3.ა2 ჭერს ზევით'!N156-'დანართი N3.2 (ახალი ჭერის ფარგ)'!N156</f>
        <v>200</v>
      </c>
      <c r="O156" s="37">
        <f>'დანართი N3.ა2 ჭერს ზევით'!O156-'დანართი N3.2 (ახალი ჭერის ფარგ)'!O156</f>
        <v>200</v>
      </c>
      <c r="P156" s="37">
        <f>'დანართი N3.ა2 ჭერს ზევით'!P156-'დანართი N3.2 (ახალი ჭერის ფარგ)'!P156</f>
        <v>0</v>
      </c>
    </row>
    <row r="157" spans="2:16" ht="18" x14ac:dyDescent="0.25">
      <c r="B157" s="30" t="s">
        <v>489</v>
      </c>
      <c r="C157" s="31"/>
      <c r="D157" s="53" t="s">
        <v>95</v>
      </c>
      <c r="E157" s="32">
        <f>'დანართი N3.ა2 ჭერს ზევით'!E157-'დანართი N3.2 (ახალი ჭერის ფარგ)'!E157</f>
        <v>0</v>
      </c>
      <c r="F157" s="33">
        <f>'დანართი N3.ა2 ჭერს ზევით'!F157-'დანართი N3.2 (ახალი ჭერის ფარგ)'!F157</f>
        <v>0</v>
      </c>
      <c r="G157" s="33">
        <f>'დანართი N3.ა2 ჭერს ზევით'!G157-'დანართი N3.2 (ახალი ჭერის ფარგ)'!G157</f>
        <v>0</v>
      </c>
      <c r="H157" s="32">
        <f>'დანართი N3.ა2 ჭერს ზევით'!H157-'დანართი N3.2 (ახალი ჭერის ფარგ)'!H157</f>
        <v>0</v>
      </c>
      <c r="I157" s="33">
        <f>'დანართი N3.ა2 ჭერს ზევით'!I157-'დანართი N3.2 (ახალი ჭერის ფარგ)'!I157</f>
        <v>0</v>
      </c>
      <c r="J157" s="33">
        <f>'დანართი N3.ა2 ჭერს ზევით'!J157-'დანართი N3.2 (ახალი ჭერის ფარგ)'!J157</f>
        <v>0</v>
      </c>
      <c r="K157" s="32">
        <f>'დანართი N3.ა2 ჭერს ზევით'!K157-'დანართი N3.2 (ახალი ჭერის ფარგ)'!K157</f>
        <v>0</v>
      </c>
      <c r="L157" s="33">
        <f>'დანართი N3.ა2 ჭერს ზევით'!L157-'დანართი N3.2 (ახალი ჭერის ფარგ)'!L157</f>
        <v>0</v>
      </c>
      <c r="M157" s="33">
        <f>'დანართი N3.ა2 ჭერს ზევით'!M157-'დანართი N3.2 (ახალი ჭერის ფარგ)'!M157</f>
        <v>0</v>
      </c>
      <c r="N157" s="32">
        <f>'დანართი N3.ა2 ჭერს ზევით'!N157-'დანართი N3.2 (ახალი ჭერის ფარგ)'!N157</f>
        <v>0</v>
      </c>
      <c r="O157" s="33">
        <f>'დანართი N3.ა2 ჭერს ზევით'!O157-'დანართი N3.2 (ახალი ჭერის ფარგ)'!O157</f>
        <v>0</v>
      </c>
      <c r="P157" s="33">
        <f>'დანართი N3.ა2 ჭერს ზევით'!P157-'დანართი N3.2 (ახალი ჭერის ფარგ)'!P157</f>
        <v>0</v>
      </c>
    </row>
    <row r="158" spans="2:16" ht="18" x14ac:dyDescent="0.25">
      <c r="B158" s="41"/>
      <c r="C158" s="42"/>
      <c r="D158" s="43" t="s">
        <v>151</v>
      </c>
      <c r="E158" s="36">
        <f>'დანართი N3.ა2 ჭერს ზევით'!E158-'დანართი N3.2 (ახალი ჭერის ფარგ)'!E158</f>
        <v>0</v>
      </c>
      <c r="F158" s="36">
        <f>'დანართი N3.ა2 ჭერს ზევით'!F158-'დანართი N3.2 (ახალი ჭერის ფარგ)'!F158</f>
        <v>0</v>
      </c>
      <c r="G158" s="36">
        <f>'დანართი N3.ა2 ჭერს ზევით'!G158-'დანართი N3.2 (ახალი ჭერის ფარგ)'!G158</f>
        <v>0</v>
      </c>
      <c r="H158" s="36">
        <f>'დანართი N3.ა2 ჭერს ზევით'!H158-'დანართი N3.2 (ახალი ჭერის ფარგ)'!H158</f>
        <v>0</v>
      </c>
      <c r="I158" s="36">
        <f>'დანართი N3.ა2 ჭერს ზევით'!I158-'დანართი N3.2 (ახალი ჭერის ფარგ)'!I158</f>
        <v>0</v>
      </c>
      <c r="J158" s="36">
        <f>'დანართი N3.ა2 ჭერს ზევით'!J158-'დანართი N3.2 (ახალი ჭერის ფარგ)'!J158</f>
        <v>0</v>
      </c>
      <c r="K158" s="36">
        <f>'დანართი N3.ა2 ჭერს ზევით'!K158-'დანართი N3.2 (ახალი ჭერის ფარგ)'!K158</f>
        <v>0</v>
      </c>
      <c r="L158" s="36">
        <f>'დანართი N3.ა2 ჭერს ზევით'!L158-'დანართი N3.2 (ახალი ჭერის ფარგ)'!L158</f>
        <v>0</v>
      </c>
      <c r="M158" s="36">
        <f>'დანართი N3.ა2 ჭერს ზევით'!M158-'დანართი N3.2 (ახალი ჭერის ფარგ)'!M158</f>
        <v>0</v>
      </c>
      <c r="N158" s="36">
        <f>'დანართი N3.ა2 ჭერს ზევით'!N158-'დანართი N3.2 (ახალი ჭერის ფარგ)'!N158</f>
        <v>0</v>
      </c>
      <c r="O158" s="36">
        <f>'დანართი N3.ა2 ჭერს ზევით'!O158-'დანართი N3.2 (ახალი ჭერის ფარგ)'!O158</f>
        <v>0</v>
      </c>
      <c r="P158" s="36">
        <f>'დანართი N3.ა2 ჭერს ზევით'!P158-'დანართი N3.2 (ახალი ჭერის ფარგ)'!P158</f>
        <v>0</v>
      </c>
    </row>
    <row r="159" spans="2:16" ht="18" x14ac:dyDescent="0.25">
      <c r="B159" s="41"/>
      <c r="C159" s="42"/>
      <c r="D159" s="44" t="s">
        <v>335</v>
      </c>
      <c r="E159" s="36">
        <f>'დანართი N3.ა2 ჭერს ზევით'!E159-'დანართი N3.2 (ახალი ჭერის ფარგ)'!E159</f>
        <v>0</v>
      </c>
      <c r="F159" s="37">
        <f>'დანართი N3.ა2 ჭერს ზევით'!F159-'დანართი N3.2 (ახალი ჭერის ფარგ)'!F159</f>
        <v>0</v>
      </c>
      <c r="G159" s="37">
        <f>'დანართი N3.ა2 ჭერს ზევით'!G159-'დანართი N3.2 (ახალი ჭერის ფარგ)'!G159</f>
        <v>0</v>
      </c>
      <c r="H159" s="36">
        <f>'დანართი N3.ა2 ჭერს ზევით'!H159-'დანართი N3.2 (ახალი ჭერის ფარგ)'!H159</f>
        <v>0</v>
      </c>
      <c r="I159" s="37">
        <f>'დანართი N3.ა2 ჭერს ზევით'!I159-'დანართი N3.2 (ახალი ჭერის ფარგ)'!I159</f>
        <v>0</v>
      </c>
      <c r="J159" s="37">
        <f>'დანართი N3.ა2 ჭერს ზევით'!J159-'დანართი N3.2 (ახალი ჭერის ფარგ)'!J159</f>
        <v>0</v>
      </c>
      <c r="K159" s="36">
        <f>'დანართი N3.ა2 ჭერს ზევით'!K159-'დანართი N3.2 (ახალი ჭერის ფარგ)'!K159</f>
        <v>0</v>
      </c>
      <c r="L159" s="37">
        <f>'დანართი N3.ა2 ჭერს ზევით'!L159-'დანართი N3.2 (ახალი ჭერის ფარგ)'!L159</f>
        <v>0</v>
      </c>
      <c r="M159" s="37">
        <f>'დანართი N3.ა2 ჭერს ზევით'!M159-'დანართი N3.2 (ახალი ჭერის ფარგ)'!M159</f>
        <v>0</v>
      </c>
      <c r="N159" s="36">
        <f>'დანართი N3.ა2 ჭერს ზევით'!N159-'დანართი N3.2 (ახალი ჭერის ფარგ)'!N159</f>
        <v>0</v>
      </c>
      <c r="O159" s="37">
        <f>'დანართი N3.ა2 ჭერს ზევით'!O159-'დანართი N3.2 (ახალი ჭერის ფარგ)'!O159</f>
        <v>0</v>
      </c>
      <c r="P159" s="37">
        <f>'დანართი N3.ა2 ჭერს ზევით'!P159-'დანართი N3.2 (ახალი ჭერის ფარგ)'!P159</f>
        <v>0</v>
      </c>
    </row>
    <row r="160" spans="2:16" ht="18" x14ac:dyDescent="0.25">
      <c r="B160" s="41"/>
      <c r="C160" s="42"/>
      <c r="D160" s="44" t="s">
        <v>155</v>
      </c>
      <c r="E160" s="36">
        <f>'დანართი N3.ა2 ჭერს ზევით'!E160-'დანართი N3.2 (ახალი ჭერის ფარგ)'!E160</f>
        <v>0</v>
      </c>
      <c r="F160" s="37">
        <f>'დანართი N3.ა2 ჭერს ზევით'!F160-'დანართი N3.2 (ახალი ჭერის ფარგ)'!F160</f>
        <v>0</v>
      </c>
      <c r="G160" s="37">
        <f>'დანართი N3.ა2 ჭერს ზევით'!G160-'დანართი N3.2 (ახალი ჭერის ფარგ)'!G160</f>
        <v>0</v>
      </c>
      <c r="H160" s="36">
        <f>'დანართი N3.ა2 ჭერს ზევით'!H160-'დანართი N3.2 (ახალი ჭერის ფარგ)'!H160</f>
        <v>0</v>
      </c>
      <c r="I160" s="37">
        <f>'დანართი N3.ა2 ჭერს ზევით'!I160-'დანართი N3.2 (ახალი ჭერის ფარგ)'!I160</f>
        <v>0</v>
      </c>
      <c r="J160" s="37">
        <f>'დანართი N3.ა2 ჭერს ზევით'!J160-'დანართი N3.2 (ახალი ჭერის ფარგ)'!J160</f>
        <v>0</v>
      </c>
      <c r="K160" s="36">
        <f>'დანართი N3.ა2 ჭერს ზევით'!K160-'დანართი N3.2 (ახალი ჭერის ფარგ)'!K160</f>
        <v>0</v>
      </c>
      <c r="L160" s="37">
        <f>'დანართი N3.ა2 ჭერს ზევით'!L160-'დანართი N3.2 (ახალი ჭერის ფარგ)'!L160</f>
        <v>0</v>
      </c>
      <c r="M160" s="37">
        <f>'დანართი N3.ა2 ჭერს ზევით'!M160-'დანართი N3.2 (ახალი ჭერის ფარგ)'!M160</f>
        <v>0</v>
      </c>
      <c r="N160" s="36">
        <f>'დანართი N3.ა2 ჭერს ზევით'!N160-'დანართი N3.2 (ახალი ჭერის ფარგ)'!N160</f>
        <v>0</v>
      </c>
      <c r="O160" s="37">
        <f>'დანართი N3.ა2 ჭერს ზევით'!O160-'დანართი N3.2 (ახალი ჭერის ფარგ)'!O160</f>
        <v>0</v>
      </c>
      <c r="P160" s="37">
        <f>'დანართი N3.ა2 ჭერს ზევით'!P160-'დანართი N3.2 (ახალი ჭერის ფარგ)'!P160</f>
        <v>0</v>
      </c>
    </row>
    <row r="161" spans="2:16" ht="75" x14ac:dyDescent="0.25">
      <c r="B161" s="38"/>
      <c r="C161" s="34" t="s">
        <v>176</v>
      </c>
      <c r="D161" s="39" t="s">
        <v>344</v>
      </c>
      <c r="E161" s="40">
        <f>'დანართი N3.ა2 ჭერს ზევით'!E161-'დანართი N3.2 (ახალი ჭერის ფარგ)'!E161</f>
        <v>0</v>
      </c>
      <c r="F161" s="45">
        <f>'დანართი N3.ა2 ჭერს ზევით'!F161-'დანართი N3.2 (ახალი ჭერის ფარგ)'!F161</f>
        <v>0</v>
      </c>
      <c r="G161" s="37">
        <f>'დანართი N3.ა2 ჭერს ზევით'!G161-'დანართი N3.2 (ახალი ჭერის ფარგ)'!G161</f>
        <v>0</v>
      </c>
      <c r="H161" s="40">
        <f>'დანართი N3.ა2 ჭერს ზევით'!H161-'დანართი N3.2 (ახალი ჭერის ფარგ)'!H161</f>
        <v>0</v>
      </c>
      <c r="I161" s="45">
        <f>'დანართი N3.ა2 ჭერს ზევით'!I161-'დანართი N3.2 (ახალი ჭერის ფარგ)'!I161</f>
        <v>0</v>
      </c>
      <c r="J161" s="37">
        <f>'დანართი N3.ა2 ჭერს ზევით'!J161-'დანართი N3.2 (ახალი ჭერის ფარგ)'!J161</f>
        <v>0</v>
      </c>
      <c r="K161" s="40">
        <f>'დანართი N3.ა2 ჭერს ზევით'!K161-'დანართი N3.2 (ახალი ჭერის ფარგ)'!K161</f>
        <v>0</v>
      </c>
      <c r="L161" s="45">
        <f>'დანართი N3.ა2 ჭერს ზევით'!L161-'დანართი N3.2 (ახალი ჭერის ფარგ)'!L161</f>
        <v>0</v>
      </c>
      <c r="M161" s="37">
        <f>'დანართი N3.ა2 ჭერს ზევით'!M161-'დანართი N3.2 (ახალი ჭერის ფარგ)'!M161</f>
        <v>0</v>
      </c>
      <c r="N161" s="40">
        <f>'დანართი N3.ა2 ჭერს ზევით'!N161-'დანართი N3.2 (ახალი ჭერის ფარგ)'!N161</f>
        <v>0</v>
      </c>
      <c r="O161" s="37">
        <f>'დანართი N3.ა2 ჭერს ზევით'!O161-'დანართი N3.2 (ახალი ჭერის ფარგ)'!O161</f>
        <v>0</v>
      </c>
      <c r="P161" s="37">
        <f>'დანართი N3.ა2 ჭერს ზევით'!P161-'დანართი N3.2 (ახალი ჭერის ფარგ)'!P161</f>
        <v>0</v>
      </c>
    </row>
    <row r="162" spans="2:16" ht="60" x14ac:dyDescent="0.25">
      <c r="B162" s="38"/>
      <c r="C162" s="34" t="s">
        <v>177</v>
      </c>
      <c r="D162" s="39" t="s">
        <v>345</v>
      </c>
      <c r="E162" s="40">
        <f>'დანართი N3.ა2 ჭერს ზევით'!E162-'დანართი N3.2 (ახალი ჭერის ფარგ)'!E162</f>
        <v>0</v>
      </c>
      <c r="F162" s="45">
        <f>'დანართი N3.ა2 ჭერს ზევით'!F162-'დანართი N3.2 (ახალი ჭერის ფარგ)'!F162</f>
        <v>0</v>
      </c>
      <c r="G162" s="37">
        <f>'დანართი N3.ა2 ჭერს ზევით'!G162-'დანართი N3.2 (ახალი ჭერის ფარგ)'!G162</f>
        <v>0</v>
      </c>
      <c r="H162" s="40">
        <f>'დანართი N3.ა2 ჭერს ზევით'!H162-'დანართი N3.2 (ახალი ჭერის ფარგ)'!H162</f>
        <v>0</v>
      </c>
      <c r="I162" s="45">
        <f>'დანართი N3.ა2 ჭერს ზევით'!I162-'დანართი N3.2 (ახალი ჭერის ფარგ)'!I162</f>
        <v>0</v>
      </c>
      <c r="J162" s="37">
        <f>'დანართი N3.ა2 ჭერს ზევით'!J162-'დანართი N3.2 (ახალი ჭერის ფარგ)'!J162</f>
        <v>0</v>
      </c>
      <c r="K162" s="40">
        <f>'დანართი N3.ა2 ჭერს ზევით'!K162-'დანართი N3.2 (ახალი ჭერის ფარგ)'!K162</f>
        <v>0</v>
      </c>
      <c r="L162" s="45">
        <f>'დანართი N3.ა2 ჭერს ზევით'!L162-'დანართი N3.2 (ახალი ჭერის ფარგ)'!L162</f>
        <v>0</v>
      </c>
      <c r="M162" s="37">
        <f>'დანართი N3.ა2 ჭერს ზევით'!M162-'დანართი N3.2 (ახალი ჭერის ფარგ)'!M162</f>
        <v>0</v>
      </c>
      <c r="N162" s="40">
        <f>'დანართი N3.ა2 ჭერს ზევით'!N162-'დანართი N3.2 (ახალი ჭერის ფარგ)'!N162</f>
        <v>0</v>
      </c>
      <c r="O162" s="37">
        <f>'დანართი N3.ა2 ჭერს ზევით'!O162-'დანართი N3.2 (ახალი ჭერის ფარგ)'!O162</f>
        <v>0</v>
      </c>
      <c r="P162" s="37">
        <f>'დანართი N3.ა2 ჭერს ზევით'!P162-'დანართი N3.2 (ახალი ჭერის ფარგ)'!P162</f>
        <v>0</v>
      </c>
    </row>
    <row r="163" spans="2:16" ht="15.75" x14ac:dyDescent="0.25">
      <c r="B163" s="38"/>
      <c r="C163" s="34" t="s">
        <v>178</v>
      </c>
      <c r="D163" s="39" t="s">
        <v>179</v>
      </c>
      <c r="E163" s="40">
        <f>'დანართი N3.ა2 ჭერს ზევით'!E163-'დანართი N3.2 (ახალი ჭერის ფარგ)'!E163</f>
        <v>0</v>
      </c>
      <c r="F163" s="45">
        <f>'დანართი N3.ა2 ჭერს ზევით'!F163-'დანართი N3.2 (ახალი ჭერის ფარგ)'!F163</f>
        <v>0</v>
      </c>
      <c r="G163" s="37">
        <f>'დანართი N3.ა2 ჭერს ზევით'!G163-'დანართი N3.2 (ახალი ჭერის ფარგ)'!G163</f>
        <v>0</v>
      </c>
      <c r="H163" s="40">
        <f>'დანართი N3.ა2 ჭერს ზევით'!H163-'დანართი N3.2 (ახალი ჭერის ფარგ)'!H163</f>
        <v>0</v>
      </c>
      <c r="I163" s="45">
        <f>'დანართი N3.ა2 ჭერს ზევით'!I163-'დანართი N3.2 (ახალი ჭერის ფარგ)'!I163</f>
        <v>0</v>
      </c>
      <c r="J163" s="37">
        <f>'დანართი N3.ა2 ჭერს ზევით'!J163-'დანართი N3.2 (ახალი ჭერის ფარგ)'!J163</f>
        <v>0</v>
      </c>
      <c r="K163" s="40">
        <f>'დანართი N3.ა2 ჭერს ზევით'!K163-'დანართი N3.2 (ახალი ჭერის ფარგ)'!K163</f>
        <v>0</v>
      </c>
      <c r="L163" s="45">
        <f>'დანართი N3.ა2 ჭერს ზევით'!L163-'დანართი N3.2 (ახალი ჭერის ფარგ)'!L163</f>
        <v>0</v>
      </c>
      <c r="M163" s="37">
        <f>'დანართი N3.ა2 ჭერს ზევით'!M163-'დანართი N3.2 (ახალი ჭერის ფარგ)'!M163</f>
        <v>0</v>
      </c>
      <c r="N163" s="40">
        <f>'დანართი N3.ა2 ჭერს ზევით'!N163-'დანართი N3.2 (ახალი ჭერის ფარგ)'!N163</f>
        <v>0</v>
      </c>
      <c r="O163" s="37">
        <f>'დანართი N3.ა2 ჭერს ზევით'!O163-'დანართი N3.2 (ახალი ჭერის ფარგ)'!O163</f>
        <v>0</v>
      </c>
      <c r="P163" s="37">
        <f>'დანართი N3.ა2 ჭერს ზევით'!P163-'დანართი N3.2 (ახალი ჭერის ფარგ)'!P163</f>
        <v>0</v>
      </c>
    </row>
    <row r="164" spans="2:16" ht="15.75" x14ac:dyDescent="0.25">
      <c r="B164" s="38"/>
      <c r="C164" s="34" t="s">
        <v>180</v>
      </c>
      <c r="D164" s="39" t="s">
        <v>181</v>
      </c>
      <c r="E164" s="40">
        <f>'დანართი N3.ა2 ჭერს ზევით'!E164-'დანართი N3.2 (ახალი ჭერის ფარგ)'!E164</f>
        <v>0</v>
      </c>
      <c r="F164" s="45">
        <f>'დანართი N3.ა2 ჭერს ზევით'!F164-'დანართი N3.2 (ახალი ჭერის ფარგ)'!F164</f>
        <v>0</v>
      </c>
      <c r="G164" s="37">
        <f>'დანართი N3.ა2 ჭერს ზევით'!G164-'დანართი N3.2 (ახალი ჭერის ფარგ)'!G164</f>
        <v>0</v>
      </c>
      <c r="H164" s="40">
        <f>'დანართი N3.ა2 ჭერს ზევით'!H164-'დანართი N3.2 (ახალი ჭერის ფარგ)'!H164</f>
        <v>0</v>
      </c>
      <c r="I164" s="45">
        <f>'დანართი N3.ა2 ჭერს ზევით'!I164-'დანართი N3.2 (ახალი ჭერის ფარგ)'!I164</f>
        <v>0</v>
      </c>
      <c r="J164" s="37">
        <f>'დანართი N3.ა2 ჭერს ზევით'!J164-'დანართი N3.2 (ახალი ჭერის ფარგ)'!J164</f>
        <v>0</v>
      </c>
      <c r="K164" s="40">
        <f>'დანართი N3.ა2 ჭერს ზევით'!K164-'დანართი N3.2 (ახალი ჭერის ფარგ)'!K164</f>
        <v>0</v>
      </c>
      <c r="L164" s="45">
        <f>'დანართი N3.ა2 ჭერს ზევით'!L164-'დანართი N3.2 (ახალი ჭერის ფარგ)'!L164</f>
        <v>0</v>
      </c>
      <c r="M164" s="37">
        <f>'დანართი N3.ა2 ჭერს ზევით'!M164-'დანართი N3.2 (ახალი ჭერის ფარგ)'!M164</f>
        <v>0</v>
      </c>
      <c r="N164" s="40">
        <f>'დანართი N3.ა2 ჭერს ზევით'!N164-'დანართი N3.2 (ახალი ჭერის ფარგ)'!N164</f>
        <v>0</v>
      </c>
      <c r="O164" s="115">
        <f>'დანართი N3.ა2 ჭერს ზევით'!O164-'დანართი N3.2 (ახალი ჭერის ფარგ)'!O164</f>
        <v>0</v>
      </c>
      <c r="P164" s="37">
        <f>'დანართი N3.ა2 ჭერს ზევით'!P164-'დანართი N3.2 (ახალი ჭერის ფარგ)'!P164</f>
        <v>0</v>
      </c>
    </row>
    <row r="165" spans="2:16" ht="90" x14ac:dyDescent="0.25">
      <c r="B165" s="38"/>
      <c r="C165" s="34" t="s">
        <v>182</v>
      </c>
      <c r="D165" s="39" t="s">
        <v>346</v>
      </c>
      <c r="E165" s="40">
        <f>'დანართი N3.ა2 ჭერს ზევით'!E165-'დანართი N3.2 (ახალი ჭერის ფარგ)'!E165</f>
        <v>0</v>
      </c>
      <c r="F165" s="45">
        <f>'დანართი N3.ა2 ჭერს ზევით'!F165-'დანართი N3.2 (ახალი ჭერის ფარგ)'!F165</f>
        <v>0</v>
      </c>
      <c r="G165" s="37">
        <f>'დანართი N3.ა2 ჭერს ზევით'!G165-'დანართი N3.2 (ახალი ჭერის ფარგ)'!G165</f>
        <v>0</v>
      </c>
      <c r="H165" s="40">
        <f>'დანართი N3.ა2 ჭერს ზევით'!H165-'დანართი N3.2 (ახალი ჭერის ფარგ)'!H165</f>
        <v>0</v>
      </c>
      <c r="I165" s="45">
        <f>'დანართი N3.ა2 ჭერს ზევით'!I165-'დანართი N3.2 (ახალი ჭერის ფარგ)'!I165</f>
        <v>0</v>
      </c>
      <c r="J165" s="37">
        <f>'დანართი N3.ა2 ჭერს ზევით'!J165-'დანართი N3.2 (ახალი ჭერის ფარგ)'!J165</f>
        <v>0</v>
      </c>
      <c r="K165" s="40">
        <f>'დანართი N3.ა2 ჭერს ზევით'!K165-'დანართი N3.2 (ახალი ჭერის ფარგ)'!K165</f>
        <v>0</v>
      </c>
      <c r="L165" s="45">
        <f>'დანართი N3.ა2 ჭერს ზევით'!L165-'დანართი N3.2 (ახალი ჭერის ფარგ)'!L165</f>
        <v>0</v>
      </c>
      <c r="M165" s="37">
        <f>'დანართი N3.ა2 ჭერს ზევით'!M165-'დანართი N3.2 (ახალი ჭერის ფარგ)'!M165</f>
        <v>0</v>
      </c>
      <c r="N165" s="40">
        <f>'დანართი N3.ა2 ჭერს ზევით'!N165-'დანართი N3.2 (ახალი ჭერის ფარგ)'!N165</f>
        <v>0</v>
      </c>
      <c r="O165" s="37">
        <f>'დანართი N3.ა2 ჭერს ზევით'!O165-'დანართი N3.2 (ახალი ჭერის ფარგ)'!O165</f>
        <v>0</v>
      </c>
      <c r="P165" s="37">
        <f>'დანართი N3.ა2 ჭერს ზევით'!P165-'დანართი N3.2 (ახალი ჭერის ფარგ)'!P165</f>
        <v>0</v>
      </c>
    </row>
    <row r="166" spans="2:16" ht="18" x14ac:dyDescent="0.25">
      <c r="B166" s="30" t="s">
        <v>490</v>
      </c>
      <c r="C166" s="31"/>
      <c r="D166" s="53" t="s">
        <v>97</v>
      </c>
      <c r="E166" s="32">
        <f>'დანართი N3.ა2 ჭერს ზევით'!E166-'დანართი N3.2 (ახალი ჭერის ფარგ)'!E166</f>
        <v>6180</v>
      </c>
      <c r="F166" s="33">
        <f>'დანართი N3.ა2 ჭერს ზევით'!F166-'დანართი N3.2 (ახალი ჭერის ფარგ)'!F166</f>
        <v>6180</v>
      </c>
      <c r="G166" s="33">
        <f>'დანართი N3.ა2 ჭერს ზევით'!G166-'დანართი N3.2 (ახალი ჭერის ფარგ)'!G166</f>
        <v>0</v>
      </c>
      <c r="H166" s="32">
        <f>'დანართი N3.ა2 ჭერს ზევით'!H166-'დანართი N3.2 (ახალი ჭერის ფარგ)'!H166</f>
        <v>6479</v>
      </c>
      <c r="I166" s="33">
        <f>'დანართი N3.ა2 ჭერს ზევით'!I166-'დანართი N3.2 (ახალი ჭერის ფარგ)'!I166</f>
        <v>6479</v>
      </c>
      <c r="J166" s="33">
        <f>'დანართი N3.ა2 ჭერს ზევით'!J166-'დანართი N3.2 (ახალი ჭერის ფარგ)'!J166</f>
        <v>0</v>
      </c>
      <c r="K166" s="32">
        <f>'დანართი N3.ა2 ჭერს ზევით'!K166-'დანართი N3.2 (ახალი ჭერის ფარგ)'!K166</f>
        <v>6798</v>
      </c>
      <c r="L166" s="33">
        <f>'დანართი N3.ა2 ჭერს ზევით'!L166-'დანართი N3.2 (ახალი ჭერის ფარგ)'!L166</f>
        <v>6798</v>
      </c>
      <c r="M166" s="33">
        <f>'დანართი N3.ა2 ჭერს ზევით'!M166-'დანართი N3.2 (ახალი ჭერის ფარგ)'!M166</f>
        <v>0</v>
      </c>
      <c r="N166" s="32">
        <f>'დანართი N3.ა2 ჭერს ზევით'!N166-'დანართი N3.2 (ახალი ჭერის ფარგ)'!N166</f>
        <v>6287</v>
      </c>
      <c r="O166" s="33">
        <f>'დანართი N3.ა2 ჭერს ზევით'!O166-'დანართი N3.2 (ახალი ჭერის ფარგ)'!O166</f>
        <v>6287</v>
      </c>
      <c r="P166" s="33">
        <f>'დანართი N3.ა2 ჭერს ზევით'!P166-'დანართი N3.2 (ახალი ჭერის ფარგ)'!P166</f>
        <v>0</v>
      </c>
    </row>
    <row r="167" spans="2:16" ht="18" x14ac:dyDescent="0.25">
      <c r="B167" s="41"/>
      <c r="C167" s="42"/>
      <c r="D167" s="43" t="s">
        <v>151</v>
      </c>
      <c r="E167" s="36">
        <f>'დანართი N3.ა2 ჭერს ზევით'!E167-'დანართი N3.2 (ახალი ჭერის ფარგ)'!E167</f>
        <v>2</v>
      </c>
      <c r="F167" s="36">
        <f>'დანართი N3.ა2 ჭერს ზევით'!F167-'დანართი N3.2 (ახალი ჭერის ფარგ)'!F167</f>
        <v>2</v>
      </c>
      <c r="G167" s="36">
        <f>'დანართი N3.ა2 ჭერს ზევით'!G167-'დანართი N3.2 (ახალი ჭერის ფარგ)'!G167</f>
        <v>0</v>
      </c>
      <c r="H167" s="36">
        <f>'დანართი N3.ა2 ჭერს ზევით'!H167-'დანართი N3.2 (ახალი ჭერის ფარგ)'!H167</f>
        <v>2</v>
      </c>
      <c r="I167" s="36">
        <f>'დანართი N3.ა2 ჭერს ზევით'!I167-'დანართი N3.2 (ახალი ჭერის ფარგ)'!I167</f>
        <v>2</v>
      </c>
      <c r="J167" s="36">
        <f>'დანართი N3.ა2 ჭერს ზევით'!J167-'დანართი N3.2 (ახალი ჭერის ფარგ)'!J167</f>
        <v>0</v>
      </c>
      <c r="K167" s="36">
        <f>'დანართი N3.ა2 ჭერს ზევით'!K167-'დანართი N3.2 (ახალი ჭერის ფარგ)'!K167</f>
        <v>2</v>
      </c>
      <c r="L167" s="36">
        <f>'დანართი N3.ა2 ჭერს ზევით'!L167-'დანართი N3.2 (ახალი ჭერის ფარგ)'!L167</f>
        <v>2</v>
      </c>
      <c r="M167" s="36">
        <f>'დანართი N3.ა2 ჭერს ზევით'!M167-'დანართი N3.2 (ახალი ჭერის ფარგ)'!M167</f>
        <v>0</v>
      </c>
      <c r="N167" s="36">
        <f>'დანართი N3.ა2 ჭერს ზევით'!N167-'დანართი N3.2 (ახალი ჭერის ფარგ)'!N167</f>
        <v>2</v>
      </c>
      <c r="O167" s="36">
        <f>'დანართი N3.ა2 ჭერს ზევით'!O167-'დანართი N3.2 (ახალი ჭერის ფარგ)'!O167</f>
        <v>2</v>
      </c>
      <c r="P167" s="36">
        <f>'დანართი N3.ა2 ჭერს ზევით'!P167-'დანართი N3.2 (ახალი ჭერის ფარგ)'!P167</f>
        <v>0</v>
      </c>
    </row>
    <row r="168" spans="2:16" ht="18" x14ac:dyDescent="0.25">
      <c r="B168" s="41"/>
      <c r="C168" s="42"/>
      <c r="D168" s="44" t="s">
        <v>335</v>
      </c>
      <c r="E168" s="36">
        <f>'დანართი N3.ა2 ჭერს ზევით'!E168-'დანართი N3.2 (ახალი ჭერის ფარგ)'!E168</f>
        <v>0</v>
      </c>
      <c r="F168" s="37">
        <f>'დანართი N3.ა2 ჭერს ზევით'!F168-'დანართი N3.2 (ახალი ჭერის ფარგ)'!F168</f>
        <v>0</v>
      </c>
      <c r="G168" s="37">
        <f>'დანართი N3.ა2 ჭერს ზევით'!G168-'დანართი N3.2 (ახალი ჭერის ფარგ)'!G168</f>
        <v>0</v>
      </c>
      <c r="H168" s="36">
        <f>'დანართი N3.ა2 ჭერს ზევით'!H168-'დანართი N3.2 (ახალი ჭერის ფარგ)'!H168</f>
        <v>0</v>
      </c>
      <c r="I168" s="37">
        <f>'დანართი N3.ა2 ჭერს ზევით'!I168-'დანართი N3.2 (ახალი ჭერის ფარგ)'!I168</f>
        <v>0</v>
      </c>
      <c r="J168" s="37">
        <f>'დანართი N3.ა2 ჭერს ზევით'!J168-'დანართი N3.2 (ახალი ჭერის ფარგ)'!J168</f>
        <v>0</v>
      </c>
      <c r="K168" s="36">
        <f>'დანართი N3.ა2 ჭერს ზევით'!K168-'დანართი N3.2 (ახალი ჭერის ფარგ)'!K168</f>
        <v>0</v>
      </c>
      <c r="L168" s="37">
        <f>'დანართი N3.ა2 ჭერს ზევით'!L168-'დანართი N3.2 (ახალი ჭერის ფარგ)'!L168</f>
        <v>0</v>
      </c>
      <c r="M168" s="37">
        <f>'დანართი N3.ა2 ჭერს ზევით'!M168-'დანართი N3.2 (ახალი ჭერის ფარგ)'!M168</f>
        <v>0</v>
      </c>
      <c r="N168" s="36">
        <f>'დანართი N3.ა2 ჭერს ზევით'!N168-'დანართი N3.2 (ახალი ჭერის ფარგ)'!N168</f>
        <v>0</v>
      </c>
      <c r="O168" s="37">
        <f>'დანართი N3.ა2 ჭერს ზევით'!O168-'დანართი N3.2 (ახალი ჭერის ფარგ)'!O168</f>
        <v>0</v>
      </c>
      <c r="P168" s="37">
        <f>'დანართი N3.ა2 ჭერს ზევით'!P168-'დანართი N3.2 (ახალი ჭერის ფარგ)'!P168</f>
        <v>0</v>
      </c>
    </row>
    <row r="169" spans="2:16" ht="18" x14ac:dyDescent="0.25">
      <c r="B169" s="41"/>
      <c r="C169" s="42"/>
      <c r="D169" s="44" t="s">
        <v>155</v>
      </c>
      <c r="E169" s="36">
        <f>'დანართი N3.ა2 ჭერს ზევით'!E169-'დანართი N3.2 (ახალი ჭერის ფარგ)'!E169</f>
        <v>2</v>
      </c>
      <c r="F169" s="37">
        <f>'დანართი N3.ა2 ჭერს ზევით'!F169-'დანართი N3.2 (ახალი ჭერის ფარგ)'!F169</f>
        <v>2</v>
      </c>
      <c r="G169" s="37">
        <f>'დანართი N3.ა2 ჭერს ზევით'!G169-'დანართი N3.2 (ახალი ჭერის ფარგ)'!G169</f>
        <v>0</v>
      </c>
      <c r="H169" s="36">
        <f>'დანართი N3.ა2 ჭერს ზევით'!H169-'დანართი N3.2 (ახალი ჭერის ფარგ)'!H169</f>
        <v>2</v>
      </c>
      <c r="I169" s="37">
        <f>'დანართი N3.ა2 ჭერს ზევით'!I169-'დანართი N3.2 (ახალი ჭერის ფარგ)'!I169</f>
        <v>2</v>
      </c>
      <c r="J169" s="37">
        <f>'დანართი N3.ა2 ჭერს ზევით'!J169-'დანართი N3.2 (ახალი ჭერის ფარგ)'!J169</f>
        <v>0</v>
      </c>
      <c r="K169" s="36">
        <f>'დანართი N3.ა2 ჭერს ზევით'!K169-'დანართი N3.2 (ახალი ჭერის ფარგ)'!K169</f>
        <v>2</v>
      </c>
      <c r="L169" s="37">
        <f>'დანართი N3.ა2 ჭერს ზევით'!L169-'დანართი N3.2 (ახალი ჭერის ფარგ)'!L169</f>
        <v>2</v>
      </c>
      <c r="M169" s="37">
        <f>'დანართი N3.ა2 ჭერს ზევით'!M169-'დანართი N3.2 (ახალი ჭერის ფარგ)'!M169</f>
        <v>0</v>
      </c>
      <c r="N169" s="36">
        <f>'დანართი N3.ა2 ჭერს ზევით'!N169-'დანართი N3.2 (ახალი ჭერის ფარგ)'!N169</f>
        <v>2</v>
      </c>
      <c r="O169" s="37">
        <f>'დანართი N3.ა2 ჭერს ზევით'!O169-'დანართი N3.2 (ახალი ჭერის ფარგ)'!O169</f>
        <v>2</v>
      </c>
      <c r="P169" s="37">
        <f>'დანართი N3.ა2 ჭერს ზევით'!P169-'დანართი N3.2 (ახალი ჭერის ფარგ)'!P169</f>
        <v>0</v>
      </c>
    </row>
    <row r="170" spans="2:16" ht="30" x14ac:dyDescent="0.25">
      <c r="B170" s="38"/>
      <c r="C170" s="86" t="s">
        <v>183</v>
      </c>
      <c r="D170" s="87" t="s">
        <v>347</v>
      </c>
      <c r="E170" s="113">
        <f>'დანართი N3.ა2 ჭერს ზევით'!E170-'დანართი N3.2 (ახალი ჭერის ფარგ)'!E170</f>
        <v>740</v>
      </c>
      <c r="F170" s="112">
        <f>'დანართი N3.ა2 ჭერს ზევით'!F170-'დანართი N3.2 (ახალი ჭერის ფარგ)'!F170</f>
        <v>740</v>
      </c>
      <c r="G170" s="103">
        <f>'დანართი N3.ა2 ჭერს ზევით'!G170-'დანართი N3.2 (ახალი ჭერის ფარგ)'!G170</f>
        <v>0</v>
      </c>
      <c r="H170" s="113">
        <f>'დანართი N3.ა2 ჭერს ზევით'!H170-'დანართი N3.2 (ახალი ჭერის ფარგ)'!H170</f>
        <v>750</v>
      </c>
      <c r="I170" s="112">
        <f>'დანართი N3.ა2 ჭერს ზევით'!I170-'დანართი N3.2 (ახალი ჭერის ფარგ)'!I170</f>
        <v>750</v>
      </c>
      <c r="J170" s="103">
        <f>'დანართი N3.ა2 ჭერს ზევით'!J170-'დანართი N3.2 (ახალი ჭერის ფარგ)'!J170</f>
        <v>0</v>
      </c>
      <c r="K170" s="113">
        <f>'დანართი N3.ა2 ჭერს ზევით'!K170-'დანართი N3.2 (ახალი ჭერის ფარგ)'!K170</f>
        <v>765.5</v>
      </c>
      <c r="L170" s="112">
        <f>'დანართი N3.ა2 ჭერს ზევით'!L170-'დანართი N3.2 (ახალი ჭერის ფარგ)'!L170</f>
        <v>765.5</v>
      </c>
      <c r="M170" s="103">
        <f>'დანართი N3.ა2 ჭერს ზევით'!M170-'დანართი N3.2 (ახალი ჭერის ფარგ)'!M170</f>
        <v>0</v>
      </c>
      <c r="N170" s="113">
        <f>'დანართი N3.ა2 ჭერს ზევით'!N170-'დანართი N3.2 (ახალი ჭერის ფარგ)'!N170</f>
        <v>0</v>
      </c>
      <c r="O170" s="103">
        <f>'დანართი N3.ა2 ჭერს ზევით'!O170-'დანართი N3.2 (ახალი ჭერის ფარგ)'!O170</f>
        <v>0</v>
      </c>
      <c r="P170" s="103">
        <f>'დანართი N3.ა2 ჭერს ზევით'!P170-'დანართი N3.2 (ახალი ჭერის ფარგ)'!P170</f>
        <v>0</v>
      </c>
    </row>
    <row r="171" spans="2:16" ht="15.75" x14ac:dyDescent="0.25">
      <c r="B171" s="38"/>
      <c r="C171" s="86" t="s">
        <v>184</v>
      </c>
      <c r="D171" s="87" t="s">
        <v>593</v>
      </c>
      <c r="E171" s="113">
        <f>'დანართი N3.ა2 ჭერს ზევით'!E171-'დანართი N3.2 (ახალი ჭერის ფარგ)'!E171</f>
        <v>5115</v>
      </c>
      <c r="F171" s="112">
        <f>'დანართი N3.ა2 ჭერს ზევით'!F171-'დანართი N3.2 (ახალი ჭერის ფარგ)'!F171</f>
        <v>5115</v>
      </c>
      <c r="G171" s="103">
        <f>'დანართი N3.ა2 ჭერს ზევით'!G171-'დანართი N3.2 (ახალი ჭერის ფარგ)'!G171</f>
        <v>0</v>
      </c>
      <c r="H171" s="113">
        <f>'დანართი N3.ა2 ჭერს ზევით'!H171-'დანართი N3.2 (ახალი ჭერის ფარგ)'!H171</f>
        <v>5371</v>
      </c>
      <c r="I171" s="112">
        <f>'დანართი N3.ა2 ჭერს ზევით'!I171-'დანართი N3.2 (ახალი ჭერის ფარგ)'!I171</f>
        <v>5371</v>
      </c>
      <c r="J171" s="103">
        <f>'დანართი N3.ა2 ჭერს ზევით'!J171-'დანართი N3.2 (ახალი ჭერის ფარგ)'!J171</f>
        <v>0</v>
      </c>
      <c r="K171" s="113">
        <f>'დანართი N3.ა2 ჭერს ზევით'!K171-'დანართი N3.2 (ახალი ჭერის ფარგ)'!K171</f>
        <v>5639</v>
      </c>
      <c r="L171" s="112">
        <f>'დანართი N3.ა2 ჭერს ზევით'!L171-'დანართი N3.2 (ახალი ჭერის ფარგ)'!L171</f>
        <v>5639</v>
      </c>
      <c r="M171" s="103">
        <f>'დანართი N3.ა2 ჭერს ზევით'!M171-'დანართი N3.2 (ახალი ჭერის ფარგ)'!M171</f>
        <v>0</v>
      </c>
      <c r="N171" s="113">
        <f>'დანართი N3.ა2 ჭერს ზევით'!N171-'დანართი N3.2 (ახალი ჭერის ფარგ)'!N171</f>
        <v>5921</v>
      </c>
      <c r="O171" s="103">
        <f>'დანართი N3.ა2 ჭერს ზევით'!O171-'დანართი N3.2 (ახალი ჭერის ფარგ)'!O171</f>
        <v>5921</v>
      </c>
      <c r="P171" s="103">
        <f>'დანართი N3.ა2 ჭერს ზევით'!P171-'დანართი N3.2 (ახალი ჭერის ფარგ)'!P171</f>
        <v>0</v>
      </c>
    </row>
    <row r="172" spans="2:16" ht="30" x14ac:dyDescent="0.25">
      <c r="B172" s="38"/>
      <c r="C172" s="86" t="s">
        <v>186</v>
      </c>
      <c r="D172" s="87" t="s">
        <v>594</v>
      </c>
      <c r="E172" s="113">
        <f>'დანართი N3.ა2 ჭერს ზევით'!E172-'დანართი N3.2 (ახალი ჭერის ფარგ)'!E172</f>
        <v>316</v>
      </c>
      <c r="F172" s="112">
        <f>'დანართი N3.ა2 ჭერს ზევით'!F172-'დანართი N3.2 (ახალი ჭერის ფარგ)'!F172</f>
        <v>316</v>
      </c>
      <c r="G172" s="103">
        <f>'დანართი N3.ა2 ჭერს ზევით'!G172-'დანართი N3.2 (ახალი ჭერის ფარგ)'!G172</f>
        <v>0</v>
      </c>
      <c r="H172" s="113">
        <f>'დანართი N3.ა2 ჭერს ზევით'!H172-'დანართი N3.2 (ახალი ჭერის ფარგ)'!H172</f>
        <v>332</v>
      </c>
      <c r="I172" s="112">
        <f>'დანართი N3.ა2 ჭერს ზევით'!I172-'დანართი N3.2 (ახალი ჭერის ფარგ)'!I172</f>
        <v>332</v>
      </c>
      <c r="J172" s="103">
        <f>'დანართი N3.ა2 ჭერს ზევით'!J172-'დანართი N3.2 (ახალი ჭერის ფარგ)'!J172</f>
        <v>0</v>
      </c>
      <c r="K172" s="113">
        <f>'დანართი N3.ა2 ჭერს ზევით'!K172-'დანართი N3.2 (ახალი ჭერის ფარგ)'!K172</f>
        <v>349</v>
      </c>
      <c r="L172" s="112">
        <f>'დანართი N3.ა2 ჭერს ზევით'!L172-'დანართი N3.2 (ახალი ჭერის ფარგ)'!L172</f>
        <v>349</v>
      </c>
      <c r="M172" s="103">
        <f>'დანართი N3.ა2 ჭერს ზევით'!M172-'დანართი N3.2 (ახალი ჭერის ფარგ)'!M172</f>
        <v>0</v>
      </c>
      <c r="N172" s="113">
        <f>'დანართი N3.ა2 ჭერს ზევით'!N172-'დანართი N3.2 (ახალი ჭერის ფარგ)'!N172</f>
        <v>366</v>
      </c>
      <c r="O172" s="103">
        <f>'დანართი N3.ა2 ჭერს ზევით'!O172-'დანართი N3.2 (ახალი ჭერის ფარგ)'!O172</f>
        <v>366</v>
      </c>
      <c r="P172" s="103">
        <f>'დანართი N3.ა2 ჭერს ზევით'!P172-'დანართი N3.2 (ახალი ჭერის ფარგ)'!P172</f>
        <v>0</v>
      </c>
    </row>
    <row r="173" spans="2:16" ht="30" x14ac:dyDescent="0.25">
      <c r="B173" s="38"/>
      <c r="C173" s="34" t="s">
        <v>492</v>
      </c>
      <c r="D173" s="39" t="s">
        <v>491</v>
      </c>
      <c r="E173" s="40">
        <f>'დანართი N3.ა2 ჭერს ზევით'!E173-'დანართი N3.2 (ახალი ჭერის ფარგ)'!E173</f>
        <v>9</v>
      </c>
      <c r="F173" s="45">
        <f>'დანართი N3.ა2 ჭერს ზევით'!F173-'დანართი N3.2 (ახალი ჭერის ფარგ)'!F173</f>
        <v>9</v>
      </c>
      <c r="G173" s="37">
        <f>'დანართი N3.ა2 ჭერს ზევით'!G173-'დანართი N3.2 (ახალი ჭერის ფარგ)'!G173</f>
        <v>0</v>
      </c>
      <c r="H173" s="40">
        <f>'დანართი N3.ა2 ჭერს ზევით'!H173-'დანართი N3.2 (ახალი ჭერის ფარგ)'!H173</f>
        <v>16</v>
      </c>
      <c r="I173" s="45">
        <f>'დანართი N3.ა2 ჭერს ზევით'!I173-'დანართი N3.2 (ახალი ჭერის ფარგ)'!I173</f>
        <v>16</v>
      </c>
      <c r="J173" s="37">
        <f>'დანართი N3.ა2 ჭერს ზევით'!J173-'დანართი N3.2 (ახალი ჭერის ფარგ)'!J173</f>
        <v>0</v>
      </c>
      <c r="K173" s="40">
        <f>'დანართი N3.ა2 ჭერს ზევით'!K173-'დანართი N3.2 (ახალი ჭერის ფარგ)'!K173</f>
        <v>23</v>
      </c>
      <c r="L173" s="45">
        <f>'დანართი N3.ა2 ჭერს ზევით'!L173-'დანართი N3.2 (ახალი ჭერის ფარგ)'!L173</f>
        <v>23</v>
      </c>
      <c r="M173" s="37">
        <f>'დანართი N3.ა2 ჭერს ზევით'!M173-'დანართი N3.2 (ახალი ჭერის ფარგ)'!M173</f>
        <v>0</v>
      </c>
      <c r="N173" s="40">
        <f>'დანართი N3.ა2 ჭერს ზევით'!N173-'დანართი N3.2 (ახალი ჭერის ფარგ)'!N173</f>
        <v>0</v>
      </c>
      <c r="O173" s="37">
        <f>'დანართი N3.ა2 ჭერს ზევით'!O173-'დანართი N3.2 (ახალი ჭერის ფარგ)'!O173</f>
        <v>0</v>
      </c>
      <c r="P173" s="37">
        <f>'დანართი N3.ა2 ჭერს ზევით'!P173-'დანართი N3.2 (ახალი ჭერის ფარგ)'!P173</f>
        <v>0</v>
      </c>
    </row>
    <row r="174" spans="2:16" ht="90" x14ac:dyDescent="0.25">
      <c r="B174" s="38"/>
      <c r="C174" s="34" t="s">
        <v>591</v>
      </c>
      <c r="D174" s="39" t="s">
        <v>493</v>
      </c>
      <c r="E174" s="40">
        <f>'დანართი N3.ა2 ჭერს ზევით'!E174-'დანართი N3.2 (ახალი ჭერის ფარგ)'!E174</f>
        <v>0</v>
      </c>
      <c r="F174" s="45">
        <f>'დანართი N3.ა2 ჭერს ზევით'!F174-'დანართი N3.2 (ახალი ჭერის ფარგ)'!F174</f>
        <v>0</v>
      </c>
      <c r="G174" s="37">
        <f>'დანართი N3.ა2 ჭერს ზევით'!G174-'დანართი N3.2 (ახალი ჭერის ფარგ)'!G174</f>
        <v>0</v>
      </c>
      <c r="H174" s="40">
        <f>'დანართი N3.ა2 ჭერს ზევით'!H174-'დანართი N3.2 (ახალი ჭერის ფარგ)'!H174</f>
        <v>10</v>
      </c>
      <c r="I174" s="45">
        <f>'დანართი N3.ა2 ჭერს ზევით'!I174-'დანართი N3.2 (ახალი ჭერის ფარგ)'!I174</f>
        <v>10</v>
      </c>
      <c r="J174" s="37">
        <f>'დანართი N3.ა2 ჭერს ზევით'!J174-'დანართი N3.2 (ახალი ჭერის ფარგ)'!J174</f>
        <v>0</v>
      </c>
      <c r="K174" s="40">
        <f>'დანართი N3.ა2 ჭერს ზევით'!K174-'დანართი N3.2 (ახალი ჭერის ფარგ)'!K174</f>
        <v>20.5</v>
      </c>
      <c r="L174" s="45">
        <f>'დანართი N3.ა2 ჭერს ზევით'!L174-'დანართი N3.2 (ახალი ჭერის ფარგ)'!L174</f>
        <v>20.5</v>
      </c>
      <c r="M174" s="37">
        <f>'დანართი N3.ა2 ჭერს ზევით'!M174-'დანართი N3.2 (ახალი ჭერის ფარგ)'!M174</f>
        <v>0</v>
      </c>
      <c r="N174" s="40">
        <f>'დანართი N3.ა2 ჭერს ზევით'!N174-'დანართი N3.2 (ახალი ჭერის ფარგ)'!N174</f>
        <v>0</v>
      </c>
      <c r="O174" s="37">
        <f>'დანართი N3.ა2 ჭერს ზევით'!O174-'დანართი N3.2 (ახალი ჭერის ფარგ)'!O174</f>
        <v>0</v>
      </c>
      <c r="P174" s="37">
        <f>'დანართი N3.ა2 ჭერს ზევით'!P174-'დანართი N3.2 (ახალი ჭერის ფარგ)'!P174</f>
        <v>0</v>
      </c>
    </row>
    <row r="175" spans="2:16" ht="30" x14ac:dyDescent="0.25">
      <c r="B175" s="38"/>
      <c r="C175" s="34" t="s">
        <v>592</v>
      </c>
      <c r="D175" s="39" t="s">
        <v>494</v>
      </c>
      <c r="E175" s="40">
        <f>'დანართი N3.ა2 ჭერს ზევით'!E175-'დანართი N3.2 (ახალი ჭერის ფარგ)'!E175</f>
        <v>0</v>
      </c>
      <c r="F175" s="45">
        <f>'დანართი N3.ა2 ჭერს ზევით'!F175-'დანართი N3.2 (ახალი ჭერის ფარგ)'!F175</f>
        <v>0</v>
      </c>
      <c r="G175" s="37">
        <f>'დანართი N3.ა2 ჭერს ზევით'!G175-'დანართი N3.2 (ახალი ჭერის ფარგ)'!G175</f>
        <v>0</v>
      </c>
      <c r="H175" s="40">
        <f>'დანართი N3.ა2 ჭერს ზევით'!H175-'დანართი N3.2 (ახალი ჭერის ფარგ)'!H175</f>
        <v>0</v>
      </c>
      <c r="I175" s="45">
        <f>'დანართი N3.ა2 ჭერს ზევით'!I175-'დანართი N3.2 (ახალი ჭერის ფარგ)'!I175</f>
        <v>0</v>
      </c>
      <c r="J175" s="37">
        <f>'დანართი N3.ა2 ჭერს ზევით'!J175-'დანართი N3.2 (ახალი ჭერის ფარგ)'!J175</f>
        <v>0</v>
      </c>
      <c r="K175" s="40">
        <f>'დანართი N3.ა2 ჭერს ზევით'!K175-'დანართი N3.2 (ახალი ჭერის ფარგ)'!K175</f>
        <v>1</v>
      </c>
      <c r="L175" s="45">
        <f>'დანართი N3.ა2 ჭერს ზევით'!L175-'დანართი N3.2 (ახალი ჭერის ფარგ)'!L175</f>
        <v>1</v>
      </c>
      <c r="M175" s="37">
        <f>'დანართი N3.ა2 ჭერს ზევით'!M175-'დანართი N3.2 (ახალი ჭერის ფარგ)'!M175</f>
        <v>0</v>
      </c>
      <c r="N175" s="40">
        <f>'დანართი N3.ა2 ჭერს ზევით'!N175-'დანართი N3.2 (ახალი ჭერის ფარგ)'!N175</f>
        <v>0</v>
      </c>
      <c r="O175" s="37">
        <f>'დანართი N3.ა2 ჭერს ზევით'!O175-'დანართი N3.2 (ახალი ჭერის ფარგ)'!O175</f>
        <v>0</v>
      </c>
      <c r="P175" s="37">
        <f>'დანართი N3.ა2 ჭერს ზევით'!P175-'დანართი N3.2 (ახალი ჭერის ფარგ)'!P175</f>
        <v>0</v>
      </c>
    </row>
    <row r="176" spans="2:16" ht="72" x14ac:dyDescent="0.25">
      <c r="B176" s="30" t="s">
        <v>495</v>
      </c>
      <c r="C176" s="31"/>
      <c r="D176" s="53" t="s">
        <v>412</v>
      </c>
      <c r="E176" s="32">
        <f>'დანართი N3.ა2 ჭერს ზევით'!E176-'დანართი N3.2 (ახალი ჭერის ფარგ)'!E176</f>
        <v>0</v>
      </c>
      <c r="F176" s="33">
        <f>'დანართი N3.ა2 ჭერს ზევით'!F176-'დანართი N3.2 (ახალი ჭერის ფარგ)'!F176</f>
        <v>0</v>
      </c>
      <c r="G176" s="33">
        <f>'დანართი N3.ა2 ჭერს ზევით'!G176-'დანართი N3.2 (ახალი ჭერის ფარგ)'!G176</f>
        <v>0</v>
      </c>
      <c r="H176" s="32">
        <f>'დანართი N3.ა2 ჭერს ზევით'!H176-'დანართი N3.2 (ახალი ჭერის ფარგ)'!H176</f>
        <v>0</v>
      </c>
      <c r="I176" s="33">
        <f>'დანართი N3.ა2 ჭერს ზევით'!I176-'დანართი N3.2 (ახალი ჭერის ფარგ)'!I176</f>
        <v>0</v>
      </c>
      <c r="J176" s="33">
        <f>'დანართი N3.ა2 ჭერს ზევით'!J176-'დანართი N3.2 (ახალი ჭერის ფარგ)'!J176</f>
        <v>0</v>
      </c>
      <c r="K176" s="32">
        <f>'დანართი N3.ა2 ჭერს ზევით'!K176-'დანართი N3.2 (ახალი ჭერის ფარგ)'!K176</f>
        <v>0</v>
      </c>
      <c r="L176" s="33">
        <f>'დანართი N3.ა2 ჭერს ზევით'!L176-'დანართი N3.2 (ახალი ჭერის ფარგ)'!L176</f>
        <v>0</v>
      </c>
      <c r="M176" s="33">
        <f>'დანართი N3.ა2 ჭერს ზევით'!M176-'დანართი N3.2 (ახალი ჭერის ფარგ)'!M176</f>
        <v>0</v>
      </c>
      <c r="N176" s="32">
        <f>'დანართი N3.ა2 ჭერს ზევით'!N176-'დანართი N3.2 (ახალი ჭერის ფარგ)'!N176</f>
        <v>0</v>
      </c>
      <c r="O176" s="33">
        <f>'დანართი N3.ა2 ჭერს ზევით'!O176-'დანართი N3.2 (ახალი ჭერის ფარგ)'!O176</f>
        <v>0</v>
      </c>
      <c r="P176" s="33">
        <f>'დანართი N3.ა2 ჭერს ზევით'!P176-'დანართი N3.2 (ახალი ჭერის ფარგ)'!P176</f>
        <v>0</v>
      </c>
    </row>
    <row r="177" spans="2:16" ht="18" x14ac:dyDescent="0.25">
      <c r="B177" s="41"/>
      <c r="C177" s="42"/>
      <c r="D177" s="43" t="s">
        <v>151</v>
      </c>
      <c r="E177" s="36">
        <f>'დანართი N3.ა2 ჭერს ზევით'!E177-'დანართი N3.2 (ახალი ჭერის ფარგ)'!E177</f>
        <v>0</v>
      </c>
      <c r="F177" s="36">
        <f>'დანართი N3.ა2 ჭერს ზევით'!F177-'დანართი N3.2 (ახალი ჭერის ფარგ)'!F177</f>
        <v>0</v>
      </c>
      <c r="G177" s="36">
        <f>'დანართი N3.ა2 ჭერს ზევით'!G177-'დანართი N3.2 (ახალი ჭერის ფარგ)'!G177</f>
        <v>0</v>
      </c>
      <c r="H177" s="36">
        <f>'დანართი N3.ა2 ჭერს ზევით'!H177-'დანართი N3.2 (ახალი ჭერის ფარგ)'!H177</f>
        <v>0</v>
      </c>
      <c r="I177" s="36">
        <f>'დანართი N3.ა2 ჭერს ზევით'!I177-'დანართი N3.2 (ახალი ჭერის ფარგ)'!I177</f>
        <v>0</v>
      </c>
      <c r="J177" s="36">
        <f>'დანართი N3.ა2 ჭერს ზევით'!J177-'დანართი N3.2 (ახალი ჭერის ფარგ)'!J177</f>
        <v>0</v>
      </c>
      <c r="K177" s="36">
        <f>'დანართი N3.ა2 ჭერს ზევით'!K177-'დანართი N3.2 (ახალი ჭერის ფარგ)'!K177</f>
        <v>0</v>
      </c>
      <c r="L177" s="36">
        <f>'დანართი N3.ა2 ჭერს ზევით'!L177-'დანართი N3.2 (ახალი ჭერის ფარგ)'!L177</f>
        <v>0</v>
      </c>
      <c r="M177" s="36">
        <f>'დანართი N3.ა2 ჭერს ზევით'!M177-'დანართი N3.2 (ახალი ჭერის ფარგ)'!M177</f>
        <v>0</v>
      </c>
      <c r="N177" s="36">
        <f>'დანართი N3.ა2 ჭერს ზევით'!N177-'დანართი N3.2 (ახალი ჭერის ფარგ)'!N177</f>
        <v>0</v>
      </c>
      <c r="O177" s="36">
        <f>'დანართი N3.ა2 ჭერს ზევით'!O177-'დანართი N3.2 (ახალი ჭერის ფარგ)'!O177</f>
        <v>0</v>
      </c>
      <c r="P177" s="36">
        <f>'დანართი N3.ა2 ჭერს ზევით'!P177-'დანართი N3.2 (ახალი ჭერის ფარგ)'!P177</f>
        <v>0</v>
      </c>
    </row>
    <row r="178" spans="2:16" ht="18" x14ac:dyDescent="0.25">
      <c r="B178" s="41"/>
      <c r="C178" s="42"/>
      <c r="D178" s="44" t="s">
        <v>335</v>
      </c>
      <c r="E178" s="36">
        <f>'დანართი N3.ა2 ჭერს ზევით'!E178-'დანართი N3.2 (ახალი ჭერის ფარგ)'!E178</f>
        <v>0</v>
      </c>
      <c r="F178" s="37">
        <f>'დანართი N3.ა2 ჭერს ზევით'!F178-'დანართი N3.2 (ახალი ჭერის ფარგ)'!F178</f>
        <v>0</v>
      </c>
      <c r="G178" s="37">
        <f>'დანართი N3.ა2 ჭერს ზევით'!G178-'დანართი N3.2 (ახალი ჭერის ფარგ)'!G178</f>
        <v>0</v>
      </c>
      <c r="H178" s="36">
        <f>'დანართი N3.ა2 ჭერს ზევით'!H178-'დანართი N3.2 (ახალი ჭერის ფარგ)'!H178</f>
        <v>0</v>
      </c>
      <c r="I178" s="37">
        <f>'დანართი N3.ა2 ჭერს ზევით'!I178-'დანართი N3.2 (ახალი ჭერის ფარგ)'!I178</f>
        <v>0</v>
      </c>
      <c r="J178" s="37">
        <f>'დანართი N3.ა2 ჭერს ზევით'!J178-'დანართი N3.2 (ახალი ჭერის ფარგ)'!J178</f>
        <v>0</v>
      </c>
      <c r="K178" s="36">
        <f>'დანართი N3.ა2 ჭერს ზევით'!K178-'დანართი N3.2 (ახალი ჭერის ფარგ)'!K178</f>
        <v>0</v>
      </c>
      <c r="L178" s="37">
        <f>'დანართი N3.ა2 ჭერს ზევით'!L178-'დანართი N3.2 (ახალი ჭერის ფარგ)'!L178</f>
        <v>0</v>
      </c>
      <c r="M178" s="37">
        <f>'დანართი N3.ა2 ჭერს ზევით'!M178-'დანართი N3.2 (ახალი ჭერის ფარგ)'!M178</f>
        <v>0</v>
      </c>
      <c r="N178" s="36">
        <f>'დანართი N3.ა2 ჭერს ზევით'!N178-'დანართი N3.2 (ახალი ჭერის ფარგ)'!N178</f>
        <v>0</v>
      </c>
      <c r="O178" s="37">
        <f>'დანართი N3.ა2 ჭერს ზევით'!O178-'დანართი N3.2 (ახალი ჭერის ფარგ)'!O178</f>
        <v>0</v>
      </c>
      <c r="P178" s="37">
        <f>'დანართი N3.ა2 ჭერს ზევით'!P178-'დანართი N3.2 (ახალი ჭერის ფარგ)'!P178</f>
        <v>0</v>
      </c>
    </row>
    <row r="179" spans="2:16" ht="18" x14ac:dyDescent="0.25">
      <c r="B179" s="41"/>
      <c r="C179" s="42"/>
      <c r="D179" s="44" t="s">
        <v>155</v>
      </c>
      <c r="E179" s="36">
        <f>'დანართი N3.ა2 ჭერს ზევით'!E179-'დანართი N3.2 (ახალი ჭერის ფარგ)'!E179</f>
        <v>0</v>
      </c>
      <c r="F179" s="37">
        <f>'დანართი N3.ა2 ჭერს ზევით'!F179-'დანართი N3.2 (ახალი ჭერის ფარგ)'!F179</f>
        <v>0</v>
      </c>
      <c r="G179" s="37">
        <f>'დანართი N3.ა2 ჭერს ზევით'!G179-'დანართი N3.2 (ახალი ჭერის ფარგ)'!G179</f>
        <v>0</v>
      </c>
      <c r="H179" s="36">
        <f>'დანართი N3.ა2 ჭერს ზევით'!H179-'დანართი N3.2 (ახალი ჭერის ფარგ)'!H179</f>
        <v>0</v>
      </c>
      <c r="I179" s="37">
        <f>'დანართი N3.ა2 ჭერს ზევით'!I179-'დანართი N3.2 (ახალი ჭერის ფარგ)'!I179</f>
        <v>0</v>
      </c>
      <c r="J179" s="37">
        <f>'დანართი N3.ა2 ჭერს ზევით'!J179-'დანართი N3.2 (ახალი ჭერის ფარგ)'!J179</f>
        <v>0</v>
      </c>
      <c r="K179" s="36">
        <f>'დანართი N3.ა2 ჭერს ზევით'!K179-'დანართი N3.2 (ახალი ჭერის ფარგ)'!K179</f>
        <v>0</v>
      </c>
      <c r="L179" s="37">
        <f>'დანართი N3.ა2 ჭერს ზევით'!L179-'დანართი N3.2 (ახალი ჭერის ფარგ)'!L179</f>
        <v>0</v>
      </c>
      <c r="M179" s="37">
        <f>'დანართი N3.ა2 ჭერს ზევით'!M179-'დანართი N3.2 (ახალი ჭერის ფარგ)'!M179</f>
        <v>0</v>
      </c>
      <c r="N179" s="36">
        <f>'დანართი N3.ა2 ჭერს ზევით'!N179-'დანართი N3.2 (ახალი ჭერის ფარგ)'!N179</f>
        <v>0</v>
      </c>
      <c r="O179" s="37">
        <f>'დანართი N3.ა2 ჭერს ზევით'!O179-'დანართი N3.2 (ახალი ჭერის ფარგ)'!O179</f>
        <v>0</v>
      </c>
      <c r="P179" s="37">
        <f>'დანართი N3.ა2 ჭერს ზევით'!P179-'დანართი N3.2 (ახალი ჭერის ფარგ)'!P179</f>
        <v>0</v>
      </c>
    </row>
    <row r="180" spans="2:16" ht="45" x14ac:dyDescent="0.25">
      <c r="B180" s="41"/>
      <c r="C180" s="34" t="s">
        <v>391</v>
      </c>
      <c r="D180" s="39" t="s">
        <v>392</v>
      </c>
      <c r="E180" s="40">
        <f>'დანართი N3.ა2 ჭერს ზევით'!E180-'დანართი N3.2 (ახალი ჭერის ფარგ)'!E180</f>
        <v>0</v>
      </c>
      <c r="F180" s="45">
        <f>'დანართი N3.ა2 ჭერს ზევით'!F180-'დანართი N3.2 (ახალი ჭერის ფარგ)'!F180</f>
        <v>0</v>
      </c>
      <c r="G180" s="37">
        <f>'დანართი N3.ა2 ჭერს ზევით'!G180-'დანართი N3.2 (ახალი ჭერის ფარგ)'!G180</f>
        <v>0</v>
      </c>
      <c r="H180" s="40">
        <f>'დანართი N3.ა2 ჭერს ზევით'!H180-'დანართი N3.2 (ახალი ჭერის ფარგ)'!H180</f>
        <v>0</v>
      </c>
      <c r="I180" s="45">
        <f>'დანართი N3.ა2 ჭერს ზევით'!I180-'დანართი N3.2 (ახალი ჭერის ფარგ)'!I180</f>
        <v>0</v>
      </c>
      <c r="J180" s="37">
        <f>'დანართი N3.ა2 ჭერს ზევით'!J180-'დანართი N3.2 (ახალი ჭერის ფარგ)'!J180</f>
        <v>0</v>
      </c>
      <c r="K180" s="40">
        <f>'დანართი N3.ა2 ჭერს ზევით'!K180-'დანართი N3.2 (ახალი ჭერის ფარგ)'!K180</f>
        <v>0</v>
      </c>
      <c r="L180" s="45">
        <f>'დანართი N3.ა2 ჭერს ზევით'!L180-'დანართი N3.2 (ახალი ჭერის ფარგ)'!L180</f>
        <v>0</v>
      </c>
      <c r="M180" s="37">
        <f>'დანართი N3.ა2 ჭერს ზევით'!M180-'დანართი N3.2 (ახალი ჭერის ფარგ)'!M180</f>
        <v>0</v>
      </c>
      <c r="N180" s="40">
        <f>'დანართი N3.ა2 ჭერს ზევით'!N180-'დანართი N3.2 (ახალი ჭერის ფარგ)'!N180</f>
        <v>0</v>
      </c>
      <c r="O180" s="37">
        <f>'დანართი N3.ა2 ჭერს ზევით'!O180-'დანართი N3.2 (ახალი ჭერის ფარგ)'!O180</f>
        <v>0</v>
      </c>
      <c r="P180" s="37">
        <f>'დანართი N3.ა2 ჭერს ზევით'!P180-'დანართი N3.2 (ახალი ჭერის ფარგ)'!P180</f>
        <v>0</v>
      </c>
    </row>
    <row r="181" spans="2:16" ht="60" x14ac:dyDescent="0.25">
      <c r="B181" s="41"/>
      <c r="C181" s="34" t="s">
        <v>393</v>
      </c>
      <c r="D181" s="39" t="s">
        <v>394</v>
      </c>
      <c r="E181" s="40">
        <f>'დანართი N3.ა2 ჭერს ზევით'!E181-'დანართი N3.2 (ახალი ჭერის ფარგ)'!E181</f>
        <v>0</v>
      </c>
      <c r="F181" s="45">
        <f>'დანართი N3.ა2 ჭერს ზევით'!F181-'დანართი N3.2 (ახალი ჭერის ფარგ)'!F181</f>
        <v>0</v>
      </c>
      <c r="G181" s="37">
        <f>'დანართი N3.ა2 ჭერს ზევით'!G181-'დანართი N3.2 (ახალი ჭერის ფარგ)'!G181</f>
        <v>0</v>
      </c>
      <c r="H181" s="40">
        <f>'დანართი N3.ა2 ჭერს ზევით'!H181-'დანართი N3.2 (ახალი ჭერის ფარგ)'!H181</f>
        <v>0</v>
      </c>
      <c r="I181" s="45">
        <f>'დანართი N3.ა2 ჭერს ზევით'!I181-'დანართი N3.2 (ახალი ჭერის ფარგ)'!I181</f>
        <v>0</v>
      </c>
      <c r="J181" s="37">
        <f>'დანართი N3.ა2 ჭერს ზევით'!J181-'დანართი N3.2 (ახალი ჭერის ფარგ)'!J181</f>
        <v>0</v>
      </c>
      <c r="K181" s="40">
        <f>'დანართი N3.ა2 ჭერს ზევით'!K181-'დანართი N3.2 (ახალი ჭერის ფარგ)'!K181</f>
        <v>0</v>
      </c>
      <c r="L181" s="45">
        <f>'დანართი N3.ა2 ჭერს ზევით'!L181-'დანართი N3.2 (ახალი ჭერის ფარგ)'!L181</f>
        <v>0</v>
      </c>
      <c r="M181" s="37">
        <f>'დანართი N3.ა2 ჭერს ზევით'!M181-'დანართი N3.2 (ახალი ჭერის ფარგ)'!M181</f>
        <v>0</v>
      </c>
      <c r="N181" s="40">
        <f>'დანართი N3.ა2 ჭერს ზევით'!N181-'დანართი N3.2 (ახალი ჭერის ფარგ)'!N181</f>
        <v>0</v>
      </c>
      <c r="O181" s="37">
        <f>'დანართი N3.ა2 ჭერს ზევით'!O181-'დანართი N3.2 (ახალი ჭერის ფარგ)'!O181</f>
        <v>0</v>
      </c>
      <c r="P181" s="37">
        <f>'დანართი N3.ა2 ჭერს ზევით'!P181-'დანართი N3.2 (ახალი ჭერის ფარგ)'!P181</f>
        <v>0</v>
      </c>
    </row>
    <row r="182" spans="2:16" ht="18" x14ac:dyDescent="0.25">
      <c r="B182" s="30" t="s">
        <v>496</v>
      </c>
      <c r="C182" s="31"/>
      <c r="D182" s="53" t="s">
        <v>103</v>
      </c>
      <c r="E182" s="32">
        <f>'დანართი N3.ა2 ჭერს ზევით'!E182-'დანართი N3.2 (ახალი ჭერის ფარგ)'!E182</f>
        <v>3079</v>
      </c>
      <c r="F182" s="33">
        <f>'დანართი N3.ა2 ჭერს ზევით'!F182-'დანართი N3.2 (ახალი ჭერის ფარგ)'!F182</f>
        <v>3079</v>
      </c>
      <c r="G182" s="33">
        <f>'დანართი N3.ა2 ჭერს ზევით'!G182-'დანართი N3.2 (ახალი ჭერის ფარგ)'!G182</f>
        <v>0</v>
      </c>
      <c r="H182" s="32">
        <f>'დანართი N3.ა2 ჭერს ზევით'!H182-'დანართი N3.2 (ახალი ჭერის ფარგ)'!H182</f>
        <v>2737</v>
      </c>
      <c r="I182" s="33">
        <f>'დანართი N3.ა2 ჭერს ზევით'!I182-'დანართი N3.2 (ახალი ჭერის ფარგ)'!I182</f>
        <v>2737</v>
      </c>
      <c r="J182" s="33">
        <f>'დანართი N3.ა2 ჭერს ზევით'!J182-'დანართი N3.2 (ახალი ჭერის ფარგ)'!J182</f>
        <v>0</v>
      </c>
      <c r="K182" s="32">
        <f>'დანართი N3.ა2 ჭერს ზევით'!K182-'დანართი N3.2 (ახალი ჭერის ფარგ)'!K182</f>
        <v>3051</v>
      </c>
      <c r="L182" s="33">
        <f>'დანართი N3.ა2 ჭერს ზევით'!L182-'დანართი N3.2 (ახალი ჭერის ფარგ)'!L182</f>
        <v>3051</v>
      </c>
      <c r="M182" s="33">
        <f>'დანართი N3.ა2 ჭერს ზევით'!M182-'დანართი N3.2 (ახალი ჭერის ფარგ)'!M182</f>
        <v>0</v>
      </c>
      <c r="N182" s="32">
        <f>'დანართი N3.ა2 ჭერს ზევით'!N182-'დანართი N3.2 (ახალი ჭერის ფარგ)'!N182</f>
        <v>2500</v>
      </c>
      <c r="O182" s="33">
        <f>'დანართი N3.ა2 ჭერს ზევით'!O182-'დანართი N3.2 (ახალი ჭერის ფარგ)'!O182</f>
        <v>2500</v>
      </c>
      <c r="P182" s="33">
        <f>'დანართი N3.ა2 ჭერს ზევით'!P182-'დანართი N3.2 (ახალი ჭერის ფარგ)'!P182</f>
        <v>0</v>
      </c>
    </row>
    <row r="183" spans="2:16" ht="18" x14ac:dyDescent="0.25">
      <c r="B183" s="41"/>
      <c r="C183" s="42"/>
      <c r="D183" s="43" t="s">
        <v>151</v>
      </c>
      <c r="E183" s="36">
        <f>'დანართი N3.ა2 ჭერს ზევით'!E183-'დანართი N3.2 (ახალი ჭერის ფარგ)'!E183</f>
        <v>0</v>
      </c>
      <c r="F183" s="36">
        <f>'დანართი N3.ა2 ჭერს ზევით'!F183-'დანართი N3.2 (ახალი ჭერის ფარგ)'!F183</f>
        <v>0</v>
      </c>
      <c r="G183" s="36">
        <f>'დანართი N3.ა2 ჭერს ზევით'!G183-'დანართი N3.2 (ახალი ჭერის ფარგ)'!G183</f>
        <v>0</v>
      </c>
      <c r="H183" s="36">
        <f>'დანართი N3.ა2 ჭერს ზევით'!H183-'დანართი N3.2 (ახალი ჭერის ფარგ)'!H183</f>
        <v>0</v>
      </c>
      <c r="I183" s="36">
        <f>'დანართი N3.ა2 ჭერს ზევით'!I183-'დანართი N3.2 (ახალი ჭერის ფარგ)'!I183</f>
        <v>0</v>
      </c>
      <c r="J183" s="36">
        <f>'დანართი N3.ა2 ჭერს ზევით'!J183-'დანართი N3.2 (ახალი ჭერის ფარგ)'!J183</f>
        <v>0</v>
      </c>
      <c r="K183" s="36">
        <f>'დანართი N3.ა2 ჭერს ზევით'!K183-'დანართი N3.2 (ახალი ჭერის ფარგ)'!K183</f>
        <v>0</v>
      </c>
      <c r="L183" s="36">
        <f>'დანართი N3.ა2 ჭერს ზევით'!L183-'დანართი N3.2 (ახალი ჭერის ფარგ)'!L183</f>
        <v>0</v>
      </c>
      <c r="M183" s="36">
        <f>'დანართი N3.ა2 ჭერს ზევით'!M183-'დანართი N3.2 (ახალი ჭერის ფარგ)'!M183</f>
        <v>0</v>
      </c>
      <c r="N183" s="36">
        <f>'დანართი N3.ა2 ჭერს ზევით'!N183-'დანართი N3.2 (ახალი ჭერის ფარგ)'!N183</f>
        <v>0</v>
      </c>
      <c r="O183" s="36">
        <f>'დანართი N3.ა2 ჭერს ზევით'!O183-'დანართი N3.2 (ახალი ჭერის ფარგ)'!O183</f>
        <v>0</v>
      </c>
      <c r="P183" s="36">
        <f>'დანართი N3.ა2 ჭერს ზევით'!P183-'დანართი N3.2 (ახალი ჭერის ფარგ)'!P183</f>
        <v>0</v>
      </c>
    </row>
    <row r="184" spans="2:16" ht="18" x14ac:dyDescent="0.25">
      <c r="B184" s="41"/>
      <c r="C184" s="42"/>
      <c r="D184" s="44" t="s">
        <v>335</v>
      </c>
      <c r="E184" s="36">
        <f>'დანართი N3.ა2 ჭერს ზევით'!E184-'დანართი N3.2 (ახალი ჭერის ფარგ)'!E184</f>
        <v>0</v>
      </c>
      <c r="F184" s="37">
        <f>'დანართი N3.ა2 ჭერს ზევით'!F184-'დანართი N3.2 (ახალი ჭერის ფარგ)'!F184</f>
        <v>0</v>
      </c>
      <c r="G184" s="37">
        <f>'დანართი N3.ა2 ჭერს ზევით'!G184-'დანართი N3.2 (ახალი ჭერის ფარგ)'!G184</f>
        <v>0</v>
      </c>
      <c r="H184" s="36">
        <f>'დანართი N3.ა2 ჭერს ზევით'!H184-'დანართი N3.2 (ახალი ჭერის ფარგ)'!H184</f>
        <v>0</v>
      </c>
      <c r="I184" s="37">
        <f>'დანართი N3.ა2 ჭერს ზევით'!I184-'დანართი N3.2 (ახალი ჭერის ფარგ)'!I184</f>
        <v>0</v>
      </c>
      <c r="J184" s="37">
        <f>'დანართი N3.ა2 ჭერს ზევით'!J184-'დანართი N3.2 (ახალი ჭერის ფარგ)'!J184</f>
        <v>0</v>
      </c>
      <c r="K184" s="36">
        <f>'დანართი N3.ა2 ჭერს ზევით'!K184-'დანართი N3.2 (ახალი ჭერის ფარგ)'!K184</f>
        <v>0</v>
      </c>
      <c r="L184" s="37">
        <f>'დანართი N3.ა2 ჭერს ზევით'!L184-'დანართი N3.2 (ახალი ჭერის ფარგ)'!L184</f>
        <v>0</v>
      </c>
      <c r="M184" s="37">
        <f>'დანართი N3.ა2 ჭერს ზევით'!M184-'დანართი N3.2 (ახალი ჭერის ფარგ)'!M184</f>
        <v>0</v>
      </c>
      <c r="N184" s="36">
        <f>'დანართი N3.ა2 ჭერს ზევით'!N184-'დანართი N3.2 (ახალი ჭერის ფარგ)'!N184</f>
        <v>0</v>
      </c>
      <c r="O184" s="37">
        <f>'დანართი N3.ა2 ჭერს ზევით'!O184-'დანართი N3.2 (ახალი ჭერის ფარგ)'!O184</f>
        <v>0</v>
      </c>
      <c r="P184" s="37">
        <f>'დანართი N3.ა2 ჭერს ზევით'!P184-'დანართი N3.2 (ახალი ჭერის ფარგ)'!P184</f>
        <v>0</v>
      </c>
    </row>
    <row r="185" spans="2:16" ht="18" x14ac:dyDescent="0.25">
      <c r="B185" s="41"/>
      <c r="C185" s="42"/>
      <c r="D185" s="44" t="s">
        <v>155</v>
      </c>
      <c r="E185" s="36">
        <f>'დანართი N3.ა2 ჭერს ზევით'!E185-'დანართი N3.2 (ახალი ჭერის ფარგ)'!E185</f>
        <v>0</v>
      </c>
      <c r="F185" s="37">
        <f>'დანართი N3.ა2 ჭერს ზევით'!F185-'დანართი N3.2 (ახალი ჭერის ფარგ)'!F185</f>
        <v>0</v>
      </c>
      <c r="G185" s="37">
        <f>'დანართი N3.ა2 ჭერს ზევით'!G185-'დანართი N3.2 (ახალი ჭერის ფარგ)'!G185</f>
        <v>0</v>
      </c>
      <c r="H185" s="36">
        <f>'დანართი N3.ა2 ჭერს ზევით'!H185-'დანართი N3.2 (ახალი ჭერის ფარგ)'!H185</f>
        <v>0</v>
      </c>
      <c r="I185" s="37">
        <f>'დანართი N3.ა2 ჭერს ზევით'!I185-'დანართი N3.2 (ახალი ჭერის ფარგ)'!I185</f>
        <v>0</v>
      </c>
      <c r="J185" s="37">
        <f>'დანართი N3.ა2 ჭერს ზევით'!J185-'დანართი N3.2 (ახალი ჭერის ფარგ)'!J185</f>
        <v>0</v>
      </c>
      <c r="K185" s="36">
        <f>'დანართი N3.ა2 ჭერს ზევით'!K185-'დანართი N3.2 (ახალი ჭერის ფარგ)'!K185</f>
        <v>0</v>
      </c>
      <c r="L185" s="37">
        <f>'დანართი N3.ა2 ჭერს ზევით'!L185-'დანართი N3.2 (ახალი ჭერის ფარგ)'!L185</f>
        <v>0</v>
      </c>
      <c r="M185" s="37">
        <f>'დანართი N3.ა2 ჭერს ზევით'!M185-'დანართი N3.2 (ახალი ჭერის ფარგ)'!M185</f>
        <v>0</v>
      </c>
      <c r="N185" s="36">
        <f>'დანართი N3.ა2 ჭერს ზევით'!N185-'დანართი N3.2 (ახალი ჭერის ფარგ)'!N185</f>
        <v>0</v>
      </c>
      <c r="O185" s="37">
        <f>'დანართი N3.ა2 ჭერს ზევით'!O185-'დანართი N3.2 (ახალი ჭერის ფარგ)'!O185</f>
        <v>0</v>
      </c>
      <c r="P185" s="37">
        <f>'დანართი N3.ა2 ჭერს ზევით'!P185-'დანართი N3.2 (ახალი ჭერის ფარგ)'!P185</f>
        <v>0</v>
      </c>
    </row>
    <row r="186" spans="2:16" ht="60" x14ac:dyDescent="0.25">
      <c r="B186" s="38"/>
      <c r="C186" s="34" t="s">
        <v>188</v>
      </c>
      <c r="D186" s="39" t="s">
        <v>504</v>
      </c>
      <c r="E186" s="40">
        <f>'დანართი N3.ა2 ჭერს ზევით'!E186-'დანართი N3.2 (ახალი ჭერის ფარგ)'!E186</f>
        <v>0</v>
      </c>
      <c r="F186" s="45">
        <f>'დანართი N3.ა2 ჭერს ზევით'!F186-'დანართი N3.2 (ახალი ჭერის ფარგ)'!F186</f>
        <v>0</v>
      </c>
      <c r="G186" s="37">
        <f>'დანართი N3.ა2 ჭერს ზევით'!G186-'დანართი N3.2 (ახალი ჭერის ფარგ)'!G186</f>
        <v>0</v>
      </c>
      <c r="H186" s="40">
        <f>'დანართი N3.ა2 ჭერს ზევით'!H186-'დანართი N3.2 (ახალი ჭერის ფარგ)'!H186</f>
        <v>0</v>
      </c>
      <c r="I186" s="45">
        <f>'დანართი N3.ა2 ჭერს ზევით'!I186-'დანართი N3.2 (ახალი ჭერის ფარგ)'!I186</f>
        <v>0</v>
      </c>
      <c r="J186" s="37">
        <f>'დანართი N3.ა2 ჭერს ზევით'!J186-'დანართი N3.2 (ახალი ჭერის ფარგ)'!J186</f>
        <v>0</v>
      </c>
      <c r="K186" s="40">
        <f>'დანართი N3.ა2 ჭერს ზევით'!K186-'დანართი N3.2 (ახალი ჭერის ფარგ)'!K186</f>
        <v>0</v>
      </c>
      <c r="L186" s="45">
        <f>'დანართი N3.ა2 ჭერს ზევით'!L186-'დანართი N3.2 (ახალი ჭერის ფარგ)'!L186</f>
        <v>0</v>
      </c>
      <c r="M186" s="37">
        <f>'დანართი N3.ა2 ჭერს ზევით'!M186-'დანართი N3.2 (ახალი ჭერის ფარგ)'!M186</f>
        <v>0</v>
      </c>
      <c r="N186" s="40">
        <f>'დანართი N3.ა2 ჭერს ზევით'!N186-'დანართი N3.2 (ახალი ჭერის ფარგ)'!N186</f>
        <v>0</v>
      </c>
      <c r="O186" s="37">
        <f>'დანართი N3.ა2 ჭერს ზევით'!O186-'დანართი N3.2 (ახალი ჭერის ფარგ)'!O186</f>
        <v>0</v>
      </c>
      <c r="P186" s="37">
        <f>'დანართი N3.ა2 ჭერს ზევით'!P186-'დანართი N3.2 (ახალი ჭერის ფარგ)'!P186</f>
        <v>0</v>
      </c>
    </row>
    <row r="187" spans="2:16" ht="30" x14ac:dyDescent="0.25">
      <c r="B187" s="38"/>
      <c r="C187" s="34" t="s">
        <v>497</v>
      </c>
      <c r="D187" s="39" t="s">
        <v>193</v>
      </c>
      <c r="E187" s="40">
        <f>'დანართი N3.ა2 ჭერს ზევით'!E187-'დანართი N3.2 (ახალი ჭერის ფარგ)'!E187</f>
        <v>437</v>
      </c>
      <c r="F187" s="45">
        <f>'დანართი N3.ა2 ჭერს ზევით'!F187-'დანართი N3.2 (ახალი ჭერის ფარგ)'!F187</f>
        <v>437</v>
      </c>
      <c r="G187" s="37">
        <f>'დანართი N3.ა2 ჭერს ზევით'!G187-'დანართი N3.2 (ახალი ჭერის ფარგ)'!G187</f>
        <v>0</v>
      </c>
      <c r="H187" s="40">
        <f>'დანართი N3.ა2 ჭერს ზევით'!H187-'დანართი N3.2 (ახალი ჭერის ფარგ)'!H187</f>
        <v>354</v>
      </c>
      <c r="I187" s="45">
        <f>'დანართი N3.ა2 ჭერს ზევით'!I187-'დანართი N3.2 (ახალი ჭერის ფარგ)'!I187</f>
        <v>354</v>
      </c>
      <c r="J187" s="37">
        <f>'დანართი N3.ა2 ჭერს ზევით'!J187-'დანართი N3.2 (ახალი ჭერის ფარგ)'!J187</f>
        <v>0</v>
      </c>
      <c r="K187" s="40">
        <f>'დანართი N3.ა2 ჭერს ზევით'!K187-'დანართი N3.2 (ახალი ჭერის ფარგ)'!K187</f>
        <v>456</v>
      </c>
      <c r="L187" s="45">
        <f>'დანართი N3.ა2 ჭერს ზევით'!L187-'დანართი N3.2 (ახალი ჭერის ფარგ)'!L187</f>
        <v>456</v>
      </c>
      <c r="M187" s="37">
        <f>'დანართი N3.ა2 ჭერს ზევით'!M187-'დანართი N3.2 (ახალი ჭერის ფარგ)'!M187</f>
        <v>0</v>
      </c>
      <c r="N187" s="40">
        <f>'დანართი N3.ა2 ჭერს ზევით'!N187-'დანართი N3.2 (ახალი ჭერის ფარგ)'!N187</f>
        <v>0</v>
      </c>
      <c r="O187" s="37">
        <f>'დანართი N3.ა2 ჭერს ზევით'!O187-'დანართი N3.2 (ახალი ჭერის ფარგ)'!O187</f>
        <v>0</v>
      </c>
      <c r="P187" s="37">
        <f>'დანართი N3.ა2 ჭერს ზევით'!P187-'დანართი N3.2 (ახალი ჭერის ფარგ)'!P187</f>
        <v>0</v>
      </c>
    </row>
    <row r="188" spans="2:16" ht="15.75" x14ac:dyDescent="0.25">
      <c r="B188" s="38"/>
      <c r="C188" s="34" t="s">
        <v>498</v>
      </c>
      <c r="D188" s="39" t="s">
        <v>195</v>
      </c>
      <c r="E188" s="40">
        <f>'დანართი N3.ა2 ჭერს ზევით'!E188-'დანართი N3.2 (ახალი ჭერის ფარგ)'!E188</f>
        <v>0</v>
      </c>
      <c r="F188" s="45">
        <f>'დანართი N3.ა2 ჭერს ზევით'!F188-'დანართი N3.2 (ახალი ჭერის ფარგ)'!F188</f>
        <v>0</v>
      </c>
      <c r="G188" s="37">
        <f>'დანართი N3.ა2 ჭერს ზევით'!G188-'დანართი N3.2 (ახალი ჭერის ფარგ)'!G188</f>
        <v>0</v>
      </c>
      <c r="H188" s="40">
        <f>'დანართი N3.ა2 ჭერს ზევით'!H188-'დანართი N3.2 (ახალი ჭერის ფარგ)'!H188</f>
        <v>0</v>
      </c>
      <c r="I188" s="45">
        <f>'დანართი N3.ა2 ჭერს ზევით'!I188-'დანართი N3.2 (ახალი ჭერის ფარგ)'!I188</f>
        <v>0</v>
      </c>
      <c r="J188" s="37">
        <f>'დანართი N3.ა2 ჭერს ზევით'!J188-'დანართი N3.2 (ახალი ჭერის ფარგ)'!J188</f>
        <v>0</v>
      </c>
      <c r="K188" s="40">
        <f>'დანართი N3.ა2 ჭერს ზევით'!K188-'დანართი N3.2 (ახალი ჭერის ფარგ)'!K188</f>
        <v>0</v>
      </c>
      <c r="L188" s="45">
        <f>'დანართი N3.ა2 ჭერს ზევით'!L188-'დანართი N3.2 (ახალი ჭერის ფარგ)'!L188</f>
        <v>0</v>
      </c>
      <c r="M188" s="37">
        <f>'დანართი N3.ა2 ჭერს ზევით'!M188-'დანართი N3.2 (ახალი ჭერის ფარგ)'!M188</f>
        <v>0</v>
      </c>
      <c r="N188" s="40">
        <f>'დანართი N3.ა2 ჭერს ზევით'!N188-'დანართი N3.2 (ახალი ჭერის ფარგ)'!N188</f>
        <v>0</v>
      </c>
      <c r="O188" s="37">
        <f>'დანართი N3.ა2 ჭერს ზევით'!O188-'დანართი N3.2 (ახალი ჭერის ფარგ)'!O188</f>
        <v>0</v>
      </c>
      <c r="P188" s="37">
        <f>'დანართი N3.ა2 ჭერს ზევით'!P188-'დანართი N3.2 (ახალი ჭერის ფარგ)'!P188</f>
        <v>0</v>
      </c>
    </row>
    <row r="189" spans="2:16" ht="45" x14ac:dyDescent="0.25">
      <c r="B189" s="38"/>
      <c r="C189" s="34" t="s">
        <v>499</v>
      </c>
      <c r="D189" s="39" t="s">
        <v>348</v>
      </c>
      <c r="E189" s="40">
        <f>'დანართი N3.ა2 ჭერს ზევით'!E189-'დანართი N3.2 (ახალი ჭერის ფარგ)'!E189</f>
        <v>0</v>
      </c>
      <c r="F189" s="45">
        <f>'დანართი N3.ა2 ჭერს ზევით'!F189-'დანართი N3.2 (ახალი ჭერის ფარგ)'!F189</f>
        <v>0</v>
      </c>
      <c r="G189" s="37">
        <f>'დანართი N3.ა2 ჭერს ზევით'!G189-'დანართი N3.2 (ახალი ჭერის ფარგ)'!G189</f>
        <v>0</v>
      </c>
      <c r="H189" s="40">
        <f>'დანართი N3.ა2 ჭერს ზევით'!H189-'დანართი N3.2 (ახალი ჭერის ფარგ)'!H189</f>
        <v>0</v>
      </c>
      <c r="I189" s="45">
        <f>'დანართი N3.ა2 ჭერს ზევით'!I189-'დანართი N3.2 (ახალი ჭერის ფარგ)'!I189</f>
        <v>0</v>
      </c>
      <c r="J189" s="37">
        <f>'დანართი N3.ა2 ჭერს ზევით'!J189-'დანართი N3.2 (ახალი ჭერის ფარგ)'!J189</f>
        <v>0</v>
      </c>
      <c r="K189" s="40">
        <f>'დანართი N3.ა2 ჭერს ზევით'!K189-'დანართი N3.2 (ახალი ჭერის ფარგ)'!K189</f>
        <v>0</v>
      </c>
      <c r="L189" s="45">
        <f>'დანართი N3.ა2 ჭერს ზევით'!L189-'დანართი N3.2 (ახალი ჭერის ფარგ)'!L189</f>
        <v>0</v>
      </c>
      <c r="M189" s="37">
        <f>'დანართი N3.ა2 ჭერს ზევით'!M189-'დანართი N3.2 (ახალი ჭერის ფარგ)'!M189</f>
        <v>0</v>
      </c>
      <c r="N189" s="40">
        <f>'დანართი N3.ა2 ჭერს ზევით'!N189-'დანართი N3.2 (ახალი ჭერის ფარგ)'!N189</f>
        <v>0</v>
      </c>
      <c r="O189" s="37">
        <f>'დანართი N3.ა2 ჭერს ზევით'!O189-'დანართი N3.2 (ახალი ჭერის ფარგ)'!O189</f>
        <v>0</v>
      </c>
      <c r="P189" s="37">
        <f>'დანართი N3.ა2 ჭერს ზევით'!P189-'დანართი N3.2 (ახალი ჭერის ფარგ)'!P189</f>
        <v>0</v>
      </c>
    </row>
    <row r="190" spans="2:16" ht="30" x14ac:dyDescent="0.25">
      <c r="B190" s="38"/>
      <c r="C190" s="34" t="s">
        <v>500</v>
      </c>
      <c r="D190" s="39" t="s">
        <v>198</v>
      </c>
      <c r="E190" s="40">
        <f>'დანართი N3.ა2 ჭერს ზევით'!E190-'დანართი N3.2 (ახალი ჭერის ფარგ)'!E190</f>
        <v>0</v>
      </c>
      <c r="F190" s="45">
        <f>'დანართი N3.ა2 ჭერს ზევით'!F190-'დანართი N3.2 (ახალი ჭერის ფარგ)'!F190</f>
        <v>0</v>
      </c>
      <c r="G190" s="37">
        <f>'დანართი N3.ა2 ჭერს ზევით'!G190-'დანართი N3.2 (ახალი ჭერის ფარგ)'!G190</f>
        <v>0</v>
      </c>
      <c r="H190" s="40">
        <f>'დანართი N3.ა2 ჭერს ზევით'!H190-'დანართი N3.2 (ახალი ჭერის ფარგ)'!H190</f>
        <v>2</v>
      </c>
      <c r="I190" s="45">
        <f>'დანართი N3.ა2 ჭერს ზევით'!I190-'დანართი N3.2 (ახალი ჭერის ფარგ)'!I190</f>
        <v>2</v>
      </c>
      <c r="J190" s="37">
        <f>'დანართი N3.ა2 ჭერს ზევით'!J190-'დანართი N3.2 (ახალი ჭერის ფარგ)'!J190</f>
        <v>0</v>
      </c>
      <c r="K190" s="40">
        <f>'დანართი N3.ა2 ჭერს ზევით'!K190-'დანართი N3.2 (ახალი ჭერის ფარგ)'!K190</f>
        <v>6</v>
      </c>
      <c r="L190" s="45">
        <f>'დანართი N3.ა2 ჭერს ზევით'!L190-'დანართი N3.2 (ახალი ჭერის ფარგ)'!L190</f>
        <v>6</v>
      </c>
      <c r="M190" s="37">
        <f>'დანართი N3.ა2 ჭერს ზევით'!M190-'დანართი N3.2 (ახალი ჭერის ფარგ)'!M190</f>
        <v>0</v>
      </c>
      <c r="N190" s="40">
        <f>'დანართი N3.ა2 ჭერს ზევით'!N190-'დანართი N3.2 (ახალი ჭერის ფარგ)'!N190</f>
        <v>0</v>
      </c>
      <c r="O190" s="37">
        <f>'დანართი N3.ა2 ჭერს ზევით'!O190-'დანართი N3.2 (ახალი ჭერის ფარგ)'!O190</f>
        <v>0</v>
      </c>
      <c r="P190" s="37">
        <f>'დანართი N3.ა2 ჭერს ზევით'!P190-'დანართი N3.2 (ახალი ჭერის ფარგ)'!P190</f>
        <v>0</v>
      </c>
    </row>
    <row r="191" spans="2:16" ht="30" x14ac:dyDescent="0.25">
      <c r="B191" s="38"/>
      <c r="C191" s="34" t="s">
        <v>501</v>
      </c>
      <c r="D191" s="87" t="s">
        <v>598</v>
      </c>
      <c r="E191" s="40">
        <f>'დანართი N3.ა2 ჭერს ზევით'!E191-'დანართი N3.2 (ახალი ჭერის ფარგ)'!E191</f>
        <v>642</v>
      </c>
      <c r="F191" s="45">
        <f>'დანართი N3.ა2 ჭერს ზევით'!F191-'დანართი N3.2 (ახალი ჭერის ფარგ)'!F191</f>
        <v>642</v>
      </c>
      <c r="G191" s="37">
        <f>'დანართი N3.ა2 ჭერს ზევით'!G191-'დანართი N3.2 (ახალი ჭერის ფარგ)'!G191</f>
        <v>0</v>
      </c>
      <c r="H191" s="40">
        <f>'დანართი N3.ა2 ჭერს ზევით'!H191-'დანართი N3.2 (ახალი ჭერის ფარგ)'!H191</f>
        <v>81</v>
      </c>
      <c r="I191" s="45">
        <f>'დანართი N3.ა2 ჭერს ზევით'!I191-'დანართი N3.2 (ახალი ჭერის ფარგ)'!I191</f>
        <v>81</v>
      </c>
      <c r="J191" s="37">
        <f>'დანართი N3.ა2 ჭერს ზევით'!J191-'დანართი N3.2 (ახალი ჭერის ფარგ)'!J191</f>
        <v>0</v>
      </c>
      <c r="K191" s="40">
        <f>'დანართი N3.ა2 ჭერს ზევით'!K191-'დანართი N3.2 (ახალი ჭერის ფარგ)'!K191</f>
        <v>289</v>
      </c>
      <c r="L191" s="45">
        <f>'დანართი N3.ა2 ჭერს ზევით'!L191-'დანართი N3.2 (ახალი ჭერის ფარგ)'!L191</f>
        <v>289</v>
      </c>
      <c r="M191" s="37">
        <f>'დანართი N3.ა2 ჭერს ზევით'!M191-'დანართი N3.2 (ახალი ჭერის ფარგ)'!M191</f>
        <v>0</v>
      </c>
      <c r="N191" s="40">
        <f>'დანართი N3.ა2 ჭერს ზევით'!N191-'დანართი N3.2 (ახალი ჭერის ფარგ)'!N191</f>
        <v>0</v>
      </c>
      <c r="O191" s="37">
        <f>'დანართი N3.ა2 ჭერს ზევით'!O191-'დანართი N3.2 (ახალი ჭერის ფარგ)'!O191</f>
        <v>0</v>
      </c>
      <c r="P191" s="37">
        <f>'დანართი N3.ა2 ჭერს ზევით'!P191-'დანართი N3.2 (ახალი ჭერის ფარგ)'!P191</f>
        <v>0</v>
      </c>
    </row>
    <row r="192" spans="2:16" ht="89.25" customHeight="1" x14ac:dyDescent="0.25">
      <c r="B192" s="38"/>
      <c r="C192" s="34" t="s">
        <v>502</v>
      </c>
      <c r="D192" s="39" t="s">
        <v>398</v>
      </c>
      <c r="E192" s="40">
        <f>'დანართი N3.ა2 ჭერს ზევით'!E192-'დანართი N3.2 (ახალი ჭერის ფარგ)'!E192</f>
        <v>0</v>
      </c>
      <c r="F192" s="45">
        <f>'დანართი N3.ა2 ჭერს ზევით'!F192-'დანართი N3.2 (ახალი ჭერის ფარგ)'!F192</f>
        <v>0</v>
      </c>
      <c r="G192" s="37">
        <f>'დანართი N3.ა2 ჭერს ზევით'!G192-'დანართი N3.2 (ახალი ჭერის ფარგ)'!G192</f>
        <v>0</v>
      </c>
      <c r="H192" s="40">
        <f>'დანართი N3.ა2 ჭერს ზევით'!H192-'დანართი N3.2 (ახალი ჭერის ფარგ)'!H192</f>
        <v>0</v>
      </c>
      <c r="I192" s="45">
        <f>'დანართი N3.ა2 ჭერს ზევით'!I192-'დანართი N3.2 (ახალი ჭერის ფარგ)'!I192</f>
        <v>0</v>
      </c>
      <c r="J192" s="37">
        <f>'დანართი N3.ა2 ჭერს ზევით'!J192-'დანართი N3.2 (ახალი ჭერის ფარგ)'!J192</f>
        <v>0</v>
      </c>
      <c r="K192" s="40">
        <f>'დანართი N3.ა2 ჭერს ზევით'!K192-'დანართი N3.2 (ახალი ჭერის ფარგ)'!K192</f>
        <v>0</v>
      </c>
      <c r="L192" s="45">
        <f>'დანართი N3.ა2 ჭერს ზევით'!L192-'დანართი N3.2 (ახალი ჭერის ფარგ)'!L192</f>
        <v>0</v>
      </c>
      <c r="M192" s="37">
        <f>'დანართი N3.ა2 ჭერს ზევით'!M192-'დანართი N3.2 (ახალი ჭერის ფარგ)'!M192</f>
        <v>0</v>
      </c>
      <c r="N192" s="40">
        <f>'დანართი N3.ა2 ჭერს ზევით'!N192-'დანართი N3.2 (ახალი ჭერის ფარგ)'!N192</f>
        <v>0</v>
      </c>
      <c r="O192" s="37">
        <f>'დანართი N3.ა2 ჭერს ზევით'!O192-'დანართი N3.2 (ახალი ჭერის ფარგ)'!O192</f>
        <v>0</v>
      </c>
      <c r="P192" s="37">
        <f>'დანართი N3.ა2 ჭერს ზევით'!P192-'დანართი N3.2 (ახალი ჭერის ფარგ)'!P192</f>
        <v>0</v>
      </c>
    </row>
    <row r="193" spans="2:16" ht="30" customHeight="1" x14ac:dyDescent="0.25">
      <c r="B193" s="38"/>
      <c r="C193" s="34" t="s">
        <v>595</v>
      </c>
      <c r="D193" s="87" t="s">
        <v>596</v>
      </c>
      <c r="E193" s="40">
        <f>'დანართი N3.ა2 ჭერს ზევით'!E193-'დანართი N3.2 (ახალი ჭერის ფარგ)'!E193</f>
        <v>2000</v>
      </c>
      <c r="F193" s="45">
        <f>'დანართი N3.ა2 ჭერს ზევით'!F193-'დანართი N3.2 (ახალი ჭერის ფარგ)'!F193</f>
        <v>2000</v>
      </c>
      <c r="G193" s="37">
        <f>'დანართი N3.ა2 ჭერს ზევით'!G193-'დანართი N3.2 (ახალი ჭერის ფარგ)'!G193</f>
        <v>0</v>
      </c>
      <c r="H193" s="40">
        <f>'დანართი N3.ა2 ჭერს ზევით'!H193-'დანართი N3.2 (ახალი ჭერის ფარგ)'!H193</f>
        <v>2300</v>
      </c>
      <c r="I193" s="45">
        <f>'დანართი N3.ა2 ჭერს ზევით'!I193-'დანართი N3.2 (ახალი ჭერის ფარგ)'!I193</f>
        <v>2300</v>
      </c>
      <c r="J193" s="37">
        <f>'დანართი N3.ა2 ჭერს ზევით'!J193-'დანართი N3.2 (ახალი ჭერის ფარგ)'!J193</f>
        <v>0</v>
      </c>
      <c r="K193" s="40">
        <f>'დანართი N3.ა2 ჭერს ზევით'!K193-'დანართი N3.2 (ახალი ჭერის ფარგ)'!K193</f>
        <v>2300</v>
      </c>
      <c r="L193" s="45">
        <f>'დანართი N3.ა2 ჭერს ზევით'!L193-'დანართი N3.2 (ახალი ჭერის ფარგ)'!L193</f>
        <v>2300</v>
      </c>
      <c r="M193" s="37">
        <f>'დანართი N3.ა2 ჭერს ზევით'!M193-'დანართი N3.2 (ახალი ჭერის ფარგ)'!M193</f>
        <v>0</v>
      </c>
      <c r="N193" s="40">
        <f>'დანართი N3.ა2 ჭერს ზევით'!N193-'დანართი N3.2 (ახალი ჭერის ფარგ)'!N193</f>
        <v>2500</v>
      </c>
      <c r="O193" s="45">
        <f>'დანართი N3.ა2 ჭერს ზევით'!O193-'დანართი N3.2 (ახალი ჭერის ფარგ)'!O193</f>
        <v>2500</v>
      </c>
      <c r="P193" s="37">
        <f>'დანართი N3.ა2 ჭერს ზევით'!P193-'დანართი N3.2 (ახალი ჭერის ფარგ)'!P193</f>
        <v>0</v>
      </c>
    </row>
    <row r="194" spans="2:16" ht="18" x14ac:dyDescent="0.25">
      <c r="B194" s="30" t="s">
        <v>505</v>
      </c>
      <c r="C194" s="31"/>
      <c r="D194" s="53" t="s">
        <v>104</v>
      </c>
      <c r="E194" s="32">
        <f>'დანართი N3.ა2 ჭერს ზევით'!E194-'დანართი N3.2 (ახალი ჭერის ფარგ)'!E194</f>
        <v>1709</v>
      </c>
      <c r="F194" s="33">
        <f>'დანართი N3.ა2 ჭერს ზევით'!F194-'დანართი N3.2 (ახალი ჭერის ფარგ)'!F194</f>
        <v>1709</v>
      </c>
      <c r="G194" s="33">
        <f>'დანართი N3.ა2 ჭერს ზევით'!G194-'დანართი N3.2 (ახალი ჭერის ფარგ)'!G194</f>
        <v>0</v>
      </c>
      <c r="H194" s="32">
        <f>'დანართი N3.ა2 ჭერს ზევით'!H194-'დანართი N3.2 (ახალი ჭერის ფარგ)'!H194</f>
        <v>-528</v>
      </c>
      <c r="I194" s="33">
        <f>'დანართი N3.ა2 ჭერს ზევით'!I194-'დანართი N3.2 (ახალი ჭერის ფარგ)'!I194</f>
        <v>-528</v>
      </c>
      <c r="J194" s="33">
        <f>'დანართი N3.ა2 ჭერს ზევით'!J194-'დანართი N3.2 (ახალი ჭერის ფარგ)'!J194</f>
        <v>0</v>
      </c>
      <c r="K194" s="32">
        <f>'დანართი N3.ა2 ჭერს ზევით'!K194-'დანართი N3.2 (ახალი ჭერის ფარგ)'!K194</f>
        <v>1803</v>
      </c>
      <c r="L194" s="33">
        <f>'დანართი N3.ა2 ჭერს ზევით'!L194-'დანართი N3.2 (ახალი ჭერის ფარგ)'!L194</f>
        <v>1803</v>
      </c>
      <c r="M194" s="33">
        <f>'დანართი N3.ა2 ჭერს ზევით'!M194-'დანართი N3.2 (ახალი ჭერის ფარგ)'!M194</f>
        <v>0</v>
      </c>
      <c r="N194" s="32">
        <f>'დანართი N3.ა2 ჭერს ზევით'!N194-'დანართი N3.2 (ახალი ჭერის ფარგ)'!N194</f>
        <v>1800</v>
      </c>
      <c r="O194" s="33">
        <f>'დანართი N3.ა2 ჭერს ზევით'!O194-'დანართი N3.2 (ახალი ჭერის ფარგ)'!O194</f>
        <v>1800</v>
      </c>
      <c r="P194" s="33">
        <f>'დანართი N3.ა2 ჭერს ზევით'!P194-'დანართი N3.2 (ახალი ჭერის ფარგ)'!P194</f>
        <v>0</v>
      </c>
    </row>
    <row r="195" spans="2:16" ht="18" x14ac:dyDescent="0.25">
      <c r="B195" s="41"/>
      <c r="C195" s="42"/>
      <c r="D195" s="43" t="s">
        <v>151</v>
      </c>
      <c r="E195" s="36">
        <f>'დანართი N3.ა2 ჭერს ზევით'!E195-'დანართი N3.2 (ახალი ჭერის ფარგ)'!E195</f>
        <v>0</v>
      </c>
      <c r="F195" s="36">
        <f>'დანართი N3.ა2 ჭერს ზევით'!F195-'დანართი N3.2 (ახალი ჭერის ფარგ)'!F195</f>
        <v>0</v>
      </c>
      <c r="G195" s="36">
        <f>'დანართი N3.ა2 ჭერს ზევით'!G195-'დანართი N3.2 (ახალი ჭერის ფარგ)'!G195</f>
        <v>0</v>
      </c>
      <c r="H195" s="36">
        <f>'დანართი N3.ა2 ჭერს ზევით'!H195-'დანართი N3.2 (ახალი ჭერის ფარგ)'!H195</f>
        <v>0</v>
      </c>
      <c r="I195" s="36">
        <f>'დანართი N3.ა2 ჭერს ზევით'!I195-'დანართი N3.2 (ახალი ჭერის ფარგ)'!I195</f>
        <v>0</v>
      </c>
      <c r="J195" s="36">
        <f>'დანართი N3.ა2 ჭერს ზევით'!J195-'დანართი N3.2 (ახალი ჭერის ფარგ)'!J195</f>
        <v>0</v>
      </c>
      <c r="K195" s="36">
        <f>'დანართი N3.ა2 ჭერს ზევით'!K195-'დანართი N3.2 (ახალი ჭერის ფარგ)'!K195</f>
        <v>0</v>
      </c>
      <c r="L195" s="36">
        <f>'დანართი N3.ა2 ჭერს ზევით'!L195-'დანართი N3.2 (ახალი ჭერის ფარგ)'!L195</f>
        <v>0</v>
      </c>
      <c r="M195" s="36">
        <f>'დანართი N3.ა2 ჭერს ზევით'!M195-'დანართი N3.2 (ახალი ჭერის ფარგ)'!M195</f>
        <v>0</v>
      </c>
      <c r="N195" s="36">
        <f>'დანართი N3.ა2 ჭერს ზევით'!N195-'დანართი N3.2 (ახალი ჭერის ფარგ)'!N195</f>
        <v>0</v>
      </c>
      <c r="O195" s="36">
        <f>'დანართი N3.ა2 ჭერს ზევით'!O195-'დანართი N3.2 (ახალი ჭერის ფარგ)'!O195</f>
        <v>0</v>
      </c>
      <c r="P195" s="36">
        <f>'დანართი N3.ა2 ჭერს ზევით'!P195-'დანართი N3.2 (ახალი ჭერის ფარგ)'!P195</f>
        <v>0</v>
      </c>
    </row>
    <row r="196" spans="2:16" ht="18" x14ac:dyDescent="0.25">
      <c r="B196" s="41"/>
      <c r="C196" s="42"/>
      <c r="D196" s="44" t="s">
        <v>335</v>
      </c>
      <c r="E196" s="36">
        <f>'დანართი N3.ა2 ჭერს ზევით'!E196-'დანართი N3.2 (ახალი ჭერის ფარგ)'!E196</f>
        <v>0</v>
      </c>
      <c r="F196" s="37">
        <f>'დანართი N3.ა2 ჭერს ზევით'!F196-'დანართი N3.2 (ახალი ჭერის ფარგ)'!F196</f>
        <v>0</v>
      </c>
      <c r="G196" s="37">
        <f>'დანართი N3.ა2 ჭერს ზევით'!G196-'დანართი N3.2 (ახალი ჭერის ფარგ)'!G196</f>
        <v>0</v>
      </c>
      <c r="H196" s="36">
        <f>'დანართი N3.ა2 ჭერს ზევით'!H196-'დანართი N3.2 (ახალი ჭერის ფარგ)'!H196</f>
        <v>0</v>
      </c>
      <c r="I196" s="37">
        <f>'დანართი N3.ა2 ჭერს ზევით'!I196-'დანართი N3.2 (ახალი ჭერის ფარგ)'!I196</f>
        <v>0</v>
      </c>
      <c r="J196" s="37">
        <f>'დანართი N3.ა2 ჭერს ზევით'!J196-'დანართი N3.2 (ახალი ჭერის ფარგ)'!J196</f>
        <v>0</v>
      </c>
      <c r="K196" s="36">
        <f>'დანართი N3.ა2 ჭერს ზევით'!K196-'დანართი N3.2 (ახალი ჭერის ფარგ)'!K196</f>
        <v>0</v>
      </c>
      <c r="L196" s="37">
        <f>'დანართი N3.ა2 ჭერს ზევით'!L196-'დანართი N3.2 (ახალი ჭერის ფარგ)'!L196</f>
        <v>0</v>
      </c>
      <c r="M196" s="37">
        <f>'დანართი N3.ა2 ჭერს ზევით'!M196-'დანართი N3.2 (ახალი ჭერის ფარგ)'!M196</f>
        <v>0</v>
      </c>
      <c r="N196" s="36">
        <f>'დანართი N3.ა2 ჭერს ზევით'!N196-'დანართი N3.2 (ახალი ჭერის ფარგ)'!N196</f>
        <v>0</v>
      </c>
      <c r="O196" s="37">
        <f>'დანართი N3.ა2 ჭერს ზევით'!O196-'დანართი N3.2 (ახალი ჭერის ფარგ)'!O196</f>
        <v>0</v>
      </c>
      <c r="P196" s="37">
        <f>'დანართი N3.ა2 ჭერს ზევით'!P196-'დანართი N3.2 (ახალი ჭერის ფარგ)'!P196</f>
        <v>0</v>
      </c>
    </row>
    <row r="197" spans="2:16" ht="18" x14ac:dyDescent="0.25">
      <c r="B197" s="41"/>
      <c r="C197" s="42"/>
      <c r="D197" s="44" t="s">
        <v>155</v>
      </c>
      <c r="E197" s="36">
        <f>'დანართი N3.ა2 ჭერს ზევით'!E197-'დანართი N3.2 (ახალი ჭერის ფარგ)'!E197</f>
        <v>0</v>
      </c>
      <c r="F197" s="37">
        <f>'დანართი N3.ა2 ჭერს ზევით'!F197-'დანართი N3.2 (ახალი ჭერის ფარგ)'!F197</f>
        <v>0</v>
      </c>
      <c r="G197" s="37">
        <f>'დანართი N3.ა2 ჭერს ზევით'!G197-'დანართი N3.2 (ახალი ჭერის ფარგ)'!G197</f>
        <v>0</v>
      </c>
      <c r="H197" s="36">
        <f>'დანართი N3.ა2 ჭერს ზევით'!H197-'დანართი N3.2 (ახალი ჭერის ფარგ)'!H197</f>
        <v>0</v>
      </c>
      <c r="I197" s="37">
        <f>'დანართი N3.ა2 ჭერს ზევით'!I197-'დანართი N3.2 (ახალი ჭერის ფარგ)'!I197</f>
        <v>0</v>
      </c>
      <c r="J197" s="37">
        <f>'დანართი N3.ა2 ჭერს ზევით'!J197-'დანართი N3.2 (ახალი ჭერის ფარგ)'!J197</f>
        <v>0</v>
      </c>
      <c r="K197" s="36">
        <f>'დანართი N3.ა2 ჭერს ზევით'!K197-'დანართი N3.2 (ახალი ჭერის ფარგ)'!K197</f>
        <v>0</v>
      </c>
      <c r="L197" s="37">
        <f>'დანართი N3.ა2 ჭერს ზევით'!L197-'დანართი N3.2 (ახალი ჭერის ფარგ)'!L197</f>
        <v>0</v>
      </c>
      <c r="M197" s="37">
        <f>'დანართი N3.ა2 ჭერს ზევით'!M197-'დანართი N3.2 (ახალი ჭერის ფარგ)'!M197</f>
        <v>0</v>
      </c>
      <c r="N197" s="36">
        <f>'დანართი N3.ა2 ჭერს ზევით'!N197-'დანართი N3.2 (ახალი ჭერის ფარგ)'!N197</f>
        <v>0</v>
      </c>
      <c r="O197" s="37">
        <f>'დანართი N3.ა2 ჭერს ზევით'!O197-'დანართი N3.2 (ახალი ჭერის ფარგ)'!O197</f>
        <v>0</v>
      </c>
      <c r="P197" s="37">
        <f>'დანართი N3.ა2 ჭერს ზევით'!P197-'დანართი N3.2 (ახალი ჭერის ფარგ)'!P197</f>
        <v>0</v>
      </c>
    </row>
    <row r="198" spans="2:16" ht="105" x14ac:dyDescent="0.25">
      <c r="B198" s="38"/>
      <c r="C198" s="60" t="s">
        <v>190</v>
      </c>
      <c r="D198" s="39" t="s">
        <v>506</v>
      </c>
      <c r="E198" s="40">
        <f>'დანართი N3.ა2 ჭერს ზევით'!E198-'დანართი N3.2 (ახალი ჭერის ფარგ)'!E198</f>
        <v>585</v>
      </c>
      <c r="F198" s="45">
        <f>'დანართი N3.ა2 ჭერს ზევით'!F198-'დანართი N3.2 (ახალი ჭერის ფარგ)'!F198</f>
        <v>585</v>
      </c>
      <c r="G198" s="37">
        <f>'დანართი N3.ა2 ჭერს ზევით'!G198-'დანართი N3.2 (ახალი ჭერის ფარგ)'!G198</f>
        <v>0</v>
      </c>
      <c r="H198" s="40">
        <f>'დანართი N3.ა2 ჭერს ზევით'!H198-'დანართი N3.2 (ახალი ჭერის ფარგ)'!H198</f>
        <v>112</v>
      </c>
      <c r="I198" s="45">
        <f>'დანართი N3.ა2 ჭერს ზევით'!I198-'დანართი N3.2 (ახალი ჭერის ფარგ)'!I198</f>
        <v>112</v>
      </c>
      <c r="J198" s="37">
        <f>'დანართი N3.ა2 ჭერს ზევით'!J198-'დანართი N3.2 (ახალი ჭერის ფარგ)'!J198</f>
        <v>0</v>
      </c>
      <c r="K198" s="40">
        <f>'დანართი N3.ა2 ჭერს ზევით'!K198-'დანართი N3.2 (ახალი ჭერის ფარგ)'!K198</f>
        <v>353</v>
      </c>
      <c r="L198" s="37">
        <f>'დანართი N3.ა2 ჭერს ზევით'!L198-'დანართი N3.2 (ახალი ჭერის ფარგ)'!L198</f>
        <v>353</v>
      </c>
      <c r="M198" s="37">
        <f>'დანართი N3.ა2 ჭერს ზევით'!M198-'დანართი N3.2 (ახალი ჭერის ფარგ)'!M198</f>
        <v>0</v>
      </c>
      <c r="N198" s="40">
        <f>'დანართი N3.ა2 ჭერს ზევით'!N198-'დანართი N3.2 (ახალი ჭერის ფარგ)'!N198</f>
        <v>0</v>
      </c>
      <c r="O198" s="37">
        <f>'დანართი N3.ა2 ჭერს ზევით'!O198-'დანართი N3.2 (ახალი ჭერის ფარგ)'!O198</f>
        <v>0</v>
      </c>
      <c r="P198" s="37">
        <f>'დანართი N3.ა2 ჭერს ზევით'!P198-'დანართი N3.2 (ახალი ჭერის ფარგ)'!P198</f>
        <v>0</v>
      </c>
    </row>
    <row r="199" spans="2:16" ht="30" x14ac:dyDescent="0.25">
      <c r="B199" s="38"/>
      <c r="C199" s="60" t="s">
        <v>192</v>
      </c>
      <c r="D199" s="39" t="s">
        <v>202</v>
      </c>
      <c r="E199" s="40">
        <f>'დანართი N3.ა2 ჭერს ზევით'!E199-'დანართი N3.2 (ახალი ჭერის ფარგ)'!E199</f>
        <v>160</v>
      </c>
      <c r="F199" s="45">
        <f>'დანართი N3.ა2 ჭერს ზევით'!F199-'დანართი N3.2 (ახალი ჭერის ფარგ)'!F199</f>
        <v>160</v>
      </c>
      <c r="G199" s="45">
        <f>'დანართი N3.ა2 ჭერს ზევით'!G199-'დანართი N3.2 (ახალი ჭერის ფარგ)'!G199</f>
        <v>0</v>
      </c>
      <c r="H199" s="40">
        <f>'დანართი N3.ა2 ჭერს ზევით'!H199-'დანართი N3.2 (ახალი ჭერის ფარგ)'!H199</f>
        <v>-1640</v>
      </c>
      <c r="I199" s="45">
        <f>'დანართი N3.ა2 ჭერს ზევით'!I199-'დანართი N3.2 (ახალი ჭერის ფარგ)'!I199</f>
        <v>-1640</v>
      </c>
      <c r="J199" s="45">
        <f>'დანართი N3.ა2 ჭერს ზევით'!J199-'დანართი N3.2 (ახალი ჭერის ფარგ)'!J199</f>
        <v>0</v>
      </c>
      <c r="K199" s="40">
        <f>'დანართი N3.ა2 ჭერს ზევით'!K199-'დანართი N3.2 (ახალი ჭერის ფარგ)'!K199</f>
        <v>-50</v>
      </c>
      <c r="L199" s="45">
        <f>'დანართი N3.ა2 ჭერს ზევით'!L199-'დანართი N3.2 (ახალი ჭერის ფარგ)'!L199</f>
        <v>-50</v>
      </c>
      <c r="M199" s="45">
        <f>'დანართი N3.ა2 ჭერს ზევით'!M199-'დანართი N3.2 (ახალი ჭერის ფარგ)'!M199</f>
        <v>0</v>
      </c>
      <c r="N199" s="40">
        <f>'დანართი N3.ა2 ჭერს ზევით'!N199-'დანართი N3.2 (ახალი ჭერის ფარგ)'!N199</f>
        <v>0</v>
      </c>
      <c r="O199" s="37">
        <f>'დანართი N3.ა2 ჭერს ზევით'!O199-'დანართი N3.2 (ახალი ჭერის ფარგ)'!O199</f>
        <v>0</v>
      </c>
      <c r="P199" s="45">
        <f>'დანართი N3.ა2 ჭერს ზევით'!P199-'დანართი N3.2 (ახალი ჭერის ფარგ)'!P199</f>
        <v>0</v>
      </c>
    </row>
    <row r="200" spans="2:16" ht="30" x14ac:dyDescent="0.25">
      <c r="B200" s="38"/>
      <c r="C200" s="60" t="s">
        <v>194</v>
      </c>
      <c r="D200" s="39" t="s">
        <v>204</v>
      </c>
      <c r="E200" s="40">
        <f>'დანართი N3.ა2 ჭერს ზევით'!E200-'დანართი N3.2 (ახალი ჭერის ფარგ)'!E200</f>
        <v>0</v>
      </c>
      <c r="F200" s="45">
        <f>'დანართი N3.ა2 ჭერს ზევით'!F200-'დანართი N3.2 (ახალი ჭერის ფარგ)'!F200</f>
        <v>0</v>
      </c>
      <c r="G200" s="45">
        <f>'დანართი N3.ა2 ჭერს ზევით'!G200-'დანართი N3.2 (ახალი ჭერის ფარგ)'!G200</f>
        <v>0</v>
      </c>
      <c r="H200" s="40">
        <f>'დანართი N3.ა2 ჭერს ზევით'!H200-'დანართი N3.2 (ახალი ჭერის ფარგ)'!H200</f>
        <v>0</v>
      </c>
      <c r="I200" s="45">
        <f>'დანართი N3.ა2 ჭერს ზევით'!I200-'დანართი N3.2 (ახალი ჭერის ფარგ)'!I200</f>
        <v>0</v>
      </c>
      <c r="J200" s="45">
        <f>'დანართი N3.ა2 ჭერს ზევით'!J200-'დანართი N3.2 (ახალი ჭერის ფარგ)'!J200</f>
        <v>0</v>
      </c>
      <c r="K200" s="40">
        <f>'დანართი N3.ა2 ჭერს ზევით'!K200-'დანართი N3.2 (ახალი ჭერის ფარგ)'!K200</f>
        <v>0</v>
      </c>
      <c r="L200" s="45">
        <f>'დანართი N3.ა2 ჭერს ზევით'!L200-'დანართი N3.2 (ახალი ჭერის ფარგ)'!L200</f>
        <v>0</v>
      </c>
      <c r="M200" s="45">
        <f>'დანართი N3.ა2 ჭერს ზევით'!M200-'დანართი N3.2 (ახალი ჭერის ფარგ)'!M200</f>
        <v>0</v>
      </c>
      <c r="N200" s="40">
        <f>'დანართი N3.ა2 ჭერს ზევით'!N200-'დანართი N3.2 (ახალი ჭერის ფარგ)'!N200</f>
        <v>0</v>
      </c>
      <c r="O200" s="37">
        <f>'დანართი N3.ა2 ჭერს ზევით'!O200-'დანართი N3.2 (ახალი ჭერის ფარგ)'!O200</f>
        <v>0</v>
      </c>
      <c r="P200" s="45">
        <f>'დანართი N3.ა2 ჭერს ზევით'!P200-'დანართი N3.2 (ახალი ჭერის ფარგ)'!P200</f>
        <v>0</v>
      </c>
    </row>
    <row r="201" spans="2:16" ht="30" x14ac:dyDescent="0.25">
      <c r="B201" s="38"/>
      <c r="C201" s="60" t="s">
        <v>196</v>
      </c>
      <c r="D201" s="87" t="s">
        <v>599</v>
      </c>
      <c r="E201" s="40">
        <f>'დანართი N3.ა2 ჭერს ზევით'!E201-'დანართი N3.2 (ახალი ჭერის ფარგ)'!E201</f>
        <v>229</v>
      </c>
      <c r="F201" s="45">
        <f>'დანართი N3.ა2 ჭერს ზევით'!F201-'დანართი N3.2 (ახალი ჭერის ფარგ)'!F201</f>
        <v>229</v>
      </c>
      <c r="G201" s="45">
        <f>'დანართი N3.ა2 ჭერს ზევით'!G201-'დანართი N3.2 (ახალი ჭერის ფარგ)'!G201</f>
        <v>0</v>
      </c>
      <c r="H201" s="40">
        <f>'დანართი N3.ა2 ჭერს ზევით'!H201-'დანართი N3.2 (ახალი ჭერის ფარგ)'!H201</f>
        <v>0</v>
      </c>
      <c r="I201" s="45">
        <f>'დანართი N3.ა2 ჭერს ზევით'!I201-'დანართი N3.2 (ახალი ჭერის ფარგ)'!I201</f>
        <v>0</v>
      </c>
      <c r="J201" s="45">
        <f>'დანართი N3.ა2 ჭერს ზევით'!J201-'დანართი N3.2 (ახალი ჭერის ფარგ)'!J201</f>
        <v>0</v>
      </c>
      <c r="K201" s="40">
        <f>'დანართი N3.ა2 ჭერს ზევით'!K201-'დანართი N3.2 (ახალი ჭერის ფარგ)'!K201</f>
        <v>0</v>
      </c>
      <c r="L201" s="45">
        <f>'დანართი N3.ა2 ჭერს ზევით'!L201-'დანართი N3.2 (ახალი ჭერის ფარგ)'!L201</f>
        <v>0</v>
      </c>
      <c r="M201" s="45">
        <f>'დანართი N3.ა2 ჭერს ზევით'!M201-'დანართი N3.2 (ახალი ჭერის ფარგ)'!M201</f>
        <v>0</v>
      </c>
      <c r="N201" s="40">
        <f>'დანართი N3.ა2 ჭერს ზევით'!N201-'დანართი N3.2 (ახალი ჭერის ფარგ)'!N201</f>
        <v>0</v>
      </c>
      <c r="O201" s="37">
        <f>'დანართი N3.ა2 ჭერს ზევით'!O201-'დანართი N3.2 (ახალი ჭერის ფარგ)'!O201</f>
        <v>0</v>
      </c>
      <c r="P201" s="45">
        <f>'დანართი N3.ა2 ჭერს ზევით'!P201-'დანართი N3.2 (ახალი ჭერის ფარგ)'!P201</f>
        <v>0</v>
      </c>
    </row>
    <row r="202" spans="2:16" ht="69.75" customHeight="1" x14ac:dyDescent="0.25">
      <c r="B202" s="38"/>
      <c r="C202" s="88" t="s">
        <v>197</v>
      </c>
      <c r="D202" s="87" t="s">
        <v>597</v>
      </c>
      <c r="E202" s="40">
        <f>'დანართი N3.ა2 ჭერს ზევით'!E202-'დანართი N3.2 (ახალი ჭერის ფარგ)'!E202</f>
        <v>735</v>
      </c>
      <c r="F202" s="45">
        <f>'დანართი N3.ა2 ჭერს ზევით'!F202-'დანართი N3.2 (ახალი ჭერის ფარგ)'!F202</f>
        <v>735</v>
      </c>
      <c r="G202" s="45">
        <f>'დანართი N3.ა2 ჭერს ზევით'!G202-'დანართი N3.2 (ახალი ჭერის ფარგ)'!G202</f>
        <v>0</v>
      </c>
      <c r="H202" s="40">
        <f>'დანართი N3.ა2 ჭერს ზევით'!H202-'დანართი N3.2 (ახალი ჭერის ფარგ)'!H202</f>
        <v>1000</v>
      </c>
      <c r="I202" s="45">
        <f>'დანართი N3.ა2 ჭერს ზევით'!I202-'დანართი N3.2 (ახალი ჭერის ფარგ)'!I202</f>
        <v>1000</v>
      </c>
      <c r="J202" s="45">
        <f>'დანართი N3.ა2 ჭერს ზევით'!J202-'დანართი N3.2 (ახალი ჭერის ფარგ)'!J202</f>
        <v>0</v>
      </c>
      <c r="K202" s="40">
        <f>'დანართი N3.ა2 ჭერს ზევით'!K202-'დანართი N3.2 (ახალი ჭერის ფარგ)'!K202</f>
        <v>1500</v>
      </c>
      <c r="L202" s="45">
        <f>'დანართი N3.ა2 ჭერს ზევით'!L202-'დანართი N3.2 (ახალი ჭერის ფარგ)'!L202</f>
        <v>1500</v>
      </c>
      <c r="M202" s="45">
        <f>'დანართი N3.ა2 ჭერს ზევით'!M202-'დანართი N3.2 (ახალი ჭერის ფარგ)'!M202</f>
        <v>0</v>
      </c>
      <c r="N202" s="40">
        <f>'დანართი N3.ა2 ჭერს ზევით'!N202-'დანართი N3.2 (ახალი ჭერის ფარგ)'!N202</f>
        <v>1800</v>
      </c>
      <c r="O202" s="45">
        <f>'დანართი N3.ა2 ჭერს ზევით'!O202-'დანართი N3.2 (ახალი ჭერის ფარგ)'!O202</f>
        <v>1800</v>
      </c>
      <c r="P202" s="45">
        <f>'დანართი N3.ა2 ჭერს ზევით'!P202-'დანართი N3.2 (ახალი ჭერის ფარგ)'!P202</f>
        <v>0</v>
      </c>
    </row>
    <row r="203" spans="2:16" ht="18" x14ac:dyDescent="0.25">
      <c r="B203" s="30" t="s">
        <v>508</v>
      </c>
      <c r="C203" s="31"/>
      <c r="D203" s="53" t="s">
        <v>106</v>
      </c>
      <c r="E203" s="32">
        <f>'დანართი N3.ა2 ჭერს ზევით'!E203-'დანართი N3.2 (ახალი ჭერის ფარგ)'!E203</f>
        <v>0</v>
      </c>
      <c r="F203" s="33">
        <f>'დანართი N3.ა2 ჭერს ზევით'!F203-'დანართი N3.2 (ახალი ჭერის ფარგ)'!F203</f>
        <v>0</v>
      </c>
      <c r="G203" s="33">
        <f>'დანართი N3.ა2 ჭერს ზევით'!G203-'დანართი N3.2 (ახალი ჭერის ფარგ)'!G203</f>
        <v>0</v>
      </c>
      <c r="H203" s="32">
        <f>'დანართი N3.ა2 ჭერს ზევით'!H203-'დანართი N3.2 (ახალი ჭერის ფარგ)'!H203</f>
        <v>0</v>
      </c>
      <c r="I203" s="33">
        <f>'დანართი N3.ა2 ჭერს ზევით'!I203-'დანართი N3.2 (ახალი ჭერის ფარგ)'!I203</f>
        <v>0</v>
      </c>
      <c r="J203" s="33">
        <f>'დანართი N3.ა2 ჭერს ზევით'!J203-'დანართი N3.2 (ახალი ჭერის ფარგ)'!J203</f>
        <v>0</v>
      </c>
      <c r="K203" s="32">
        <f>'დანართი N3.ა2 ჭერს ზევით'!K203-'დანართი N3.2 (ახალი ჭერის ფარგ)'!K203</f>
        <v>0</v>
      </c>
      <c r="L203" s="33">
        <f>'დანართი N3.ა2 ჭერს ზევით'!L203-'დანართი N3.2 (ახალი ჭერის ფარგ)'!L203</f>
        <v>0</v>
      </c>
      <c r="M203" s="33">
        <f>'დანართი N3.ა2 ჭერს ზევით'!M203-'დანართი N3.2 (ახალი ჭერის ფარგ)'!M203</f>
        <v>0</v>
      </c>
      <c r="N203" s="32">
        <f>'დანართი N3.ა2 ჭერს ზევით'!N203-'დანართი N3.2 (ახალი ჭერის ფარგ)'!N203</f>
        <v>0</v>
      </c>
      <c r="O203" s="33">
        <f>'დანართი N3.ა2 ჭერს ზევით'!O203-'დანართი N3.2 (ახალი ჭერის ფარგ)'!O203</f>
        <v>0</v>
      </c>
      <c r="P203" s="33">
        <f>'დანართი N3.ა2 ჭერს ზევით'!P203-'დანართი N3.2 (ახალი ჭერის ფარგ)'!P203</f>
        <v>0</v>
      </c>
    </row>
    <row r="204" spans="2:16" ht="18" x14ac:dyDescent="0.25">
      <c r="B204" s="41"/>
      <c r="C204" s="42"/>
      <c r="D204" s="43" t="s">
        <v>151</v>
      </c>
      <c r="E204" s="36">
        <f>'დანართი N3.ა2 ჭერს ზევით'!E204-'დანართი N3.2 (ახალი ჭერის ფარგ)'!E204</f>
        <v>0</v>
      </c>
      <c r="F204" s="36">
        <f>'დანართი N3.ა2 ჭერს ზევით'!F204-'დანართი N3.2 (ახალი ჭერის ფარგ)'!F204</f>
        <v>0</v>
      </c>
      <c r="G204" s="36">
        <f>'დანართი N3.ა2 ჭერს ზევით'!G204-'დანართი N3.2 (ახალი ჭერის ფარგ)'!G204</f>
        <v>0</v>
      </c>
      <c r="H204" s="36">
        <f>'დანართი N3.ა2 ჭერს ზევით'!H204-'დანართი N3.2 (ახალი ჭერის ფარგ)'!H204</f>
        <v>0</v>
      </c>
      <c r="I204" s="36">
        <f>'დანართი N3.ა2 ჭერს ზევით'!I204-'დანართი N3.2 (ახალი ჭერის ფარგ)'!I204</f>
        <v>0</v>
      </c>
      <c r="J204" s="36">
        <f>'დანართი N3.ა2 ჭერს ზევით'!J204-'დანართი N3.2 (ახალი ჭერის ფარგ)'!J204</f>
        <v>0</v>
      </c>
      <c r="K204" s="36">
        <f>'დანართი N3.ა2 ჭერს ზევით'!K204-'დანართი N3.2 (ახალი ჭერის ფარგ)'!K204</f>
        <v>0</v>
      </c>
      <c r="L204" s="36">
        <f>'დანართი N3.ა2 ჭერს ზევით'!L204-'დანართი N3.2 (ახალი ჭერის ფარგ)'!L204</f>
        <v>0</v>
      </c>
      <c r="M204" s="36">
        <f>'დანართი N3.ა2 ჭერს ზევით'!M204-'დანართი N3.2 (ახალი ჭერის ფარგ)'!M204</f>
        <v>0</v>
      </c>
      <c r="N204" s="36">
        <f>'დანართი N3.ა2 ჭერს ზევით'!N204-'დანართი N3.2 (ახალი ჭერის ფარგ)'!N204</f>
        <v>0</v>
      </c>
      <c r="O204" s="36">
        <f>'დანართი N3.ა2 ჭერს ზევით'!O204-'დანართი N3.2 (ახალი ჭერის ფარგ)'!O204</f>
        <v>0</v>
      </c>
      <c r="P204" s="36">
        <f>'დანართი N3.ა2 ჭერს ზევით'!P204-'დანართი N3.2 (ახალი ჭერის ფარგ)'!P204</f>
        <v>0</v>
      </c>
    </row>
    <row r="205" spans="2:16" ht="18" x14ac:dyDescent="0.25">
      <c r="B205" s="41"/>
      <c r="C205" s="42"/>
      <c r="D205" s="44" t="s">
        <v>335</v>
      </c>
      <c r="E205" s="36">
        <f>'დანართი N3.ა2 ჭერს ზევით'!E205-'დანართი N3.2 (ახალი ჭერის ფარგ)'!E205</f>
        <v>0</v>
      </c>
      <c r="F205" s="37">
        <f>'დანართი N3.ა2 ჭერს ზევით'!F205-'დანართი N3.2 (ახალი ჭერის ფარგ)'!F205</f>
        <v>0</v>
      </c>
      <c r="G205" s="37">
        <f>'დანართი N3.ა2 ჭერს ზევით'!G205-'დანართი N3.2 (ახალი ჭერის ფარგ)'!G205</f>
        <v>0</v>
      </c>
      <c r="H205" s="36">
        <f>'დანართი N3.ა2 ჭერს ზევით'!H205-'დანართი N3.2 (ახალი ჭერის ფარგ)'!H205</f>
        <v>0</v>
      </c>
      <c r="I205" s="37">
        <f>'დანართი N3.ა2 ჭერს ზევით'!I205-'დანართი N3.2 (ახალი ჭერის ფარგ)'!I205</f>
        <v>0</v>
      </c>
      <c r="J205" s="37">
        <f>'დანართი N3.ა2 ჭერს ზევით'!J205-'დანართი N3.2 (ახალი ჭერის ფარგ)'!J205</f>
        <v>0</v>
      </c>
      <c r="K205" s="36">
        <f>'დანართი N3.ა2 ჭერს ზევით'!K205-'დანართი N3.2 (ახალი ჭერის ფარგ)'!K205</f>
        <v>0</v>
      </c>
      <c r="L205" s="37">
        <f>'დანართი N3.ა2 ჭერს ზევით'!L205-'დანართი N3.2 (ახალი ჭერის ფარგ)'!L205</f>
        <v>0</v>
      </c>
      <c r="M205" s="37">
        <f>'დანართი N3.ა2 ჭერს ზევით'!M205-'დანართი N3.2 (ახალი ჭერის ფარგ)'!M205</f>
        <v>0</v>
      </c>
      <c r="N205" s="36">
        <f>'დანართი N3.ა2 ჭერს ზევით'!N205-'დანართი N3.2 (ახალი ჭერის ფარგ)'!N205</f>
        <v>0</v>
      </c>
      <c r="O205" s="37">
        <f>'დანართი N3.ა2 ჭერს ზევით'!O205-'დანართი N3.2 (ახალი ჭერის ფარგ)'!O205</f>
        <v>0</v>
      </c>
      <c r="P205" s="37">
        <f>'დანართი N3.ა2 ჭერს ზევით'!P205-'დანართი N3.2 (ახალი ჭერის ფარგ)'!P205</f>
        <v>0</v>
      </c>
    </row>
    <row r="206" spans="2:16" ht="18" x14ac:dyDescent="0.25">
      <c r="B206" s="41"/>
      <c r="C206" s="42"/>
      <c r="D206" s="44" t="s">
        <v>155</v>
      </c>
      <c r="E206" s="36">
        <f>'დანართი N3.ა2 ჭერს ზევით'!E206-'დანართი N3.2 (ახალი ჭერის ფარგ)'!E206</f>
        <v>0</v>
      </c>
      <c r="F206" s="37">
        <f>'დანართი N3.ა2 ჭერს ზევით'!F206-'დანართი N3.2 (ახალი ჭერის ფარგ)'!F206</f>
        <v>0</v>
      </c>
      <c r="G206" s="37">
        <f>'დანართი N3.ა2 ჭერს ზევით'!G206-'დანართი N3.2 (ახალი ჭერის ფარგ)'!G206</f>
        <v>0</v>
      </c>
      <c r="H206" s="36">
        <f>'დანართი N3.ა2 ჭერს ზევით'!H206-'დანართი N3.2 (ახალი ჭერის ფარგ)'!H206</f>
        <v>0</v>
      </c>
      <c r="I206" s="37">
        <f>'დანართი N3.ა2 ჭერს ზევით'!I206-'დანართი N3.2 (ახალი ჭერის ფარგ)'!I206</f>
        <v>0</v>
      </c>
      <c r="J206" s="37">
        <f>'დანართი N3.ა2 ჭერს ზევით'!J206-'დანართი N3.2 (ახალი ჭერის ფარგ)'!J206</f>
        <v>0</v>
      </c>
      <c r="K206" s="36">
        <f>'დანართი N3.ა2 ჭერს ზევით'!K206-'დანართი N3.2 (ახალი ჭერის ფარგ)'!K206</f>
        <v>0</v>
      </c>
      <c r="L206" s="37">
        <f>'დანართი N3.ა2 ჭერს ზევით'!L206-'დანართი N3.2 (ახალი ჭერის ფარგ)'!L206</f>
        <v>0</v>
      </c>
      <c r="M206" s="37">
        <f>'დანართი N3.ა2 ჭერს ზევით'!M206-'დანართი N3.2 (ახალი ჭერის ფარგ)'!M206</f>
        <v>0</v>
      </c>
      <c r="N206" s="36">
        <f>'დანართი N3.ა2 ჭერს ზევით'!N206-'დანართი N3.2 (ახალი ჭერის ფარგ)'!N206</f>
        <v>0</v>
      </c>
      <c r="O206" s="37">
        <f>'დანართი N3.ა2 ჭერს ზევით'!O206-'დანართი N3.2 (ახალი ჭერის ფარგ)'!O206</f>
        <v>0</v>
      </c>
      <c r="P206" s="37">
        <f>'დანართი N3.ა2 ჭერს ზევით'!P206-'დანართი N3.2 (ახალი ჭერის ფარგ)'!P206</f>
        <v>0</v>
      </c>
    </row>
    <row r="207" spans="2:16" ht="45" x14ac:dyDescent="0.25">
      <c r="B207" s="38"/>
      <c r="C207" s="60" t="s">
        <v>200</v>
      </c>
      <c r="D207" s="39" t="s">
        <v>350</v>
      </c>
      <c r="E207" s="40">
        <f>'დანართი N3.ა2 ჭერს ზევით'!E207-'დანართი N3.2 (ახალი ჭერის ფარგ)'!E207</f>
        <v>0</v>
      </c>
      <c r="F207" s="45">
        <f>'დანართი N3.ა2 ჭერს ზევით'!F207-'დანართი N3.2 (ახალი ჭერის ფარგ)'!F207</f>
        <v>0</v>
      </c>
      <c r="G207" s="45">
        <f>'დანართი N3.ა2 ჭერს ზევით'!G207-'დანართი N3.2 (ახალი ჭერის ფარგ)'!G207</f>
        <v>0</v>
      </c>
      <c r="H207" s="40">
        <f>'დანართი N3.ა2 ჭერს ზევით'!H207-'დანართი N3.2 (ახალი ჭერის ფარგ)'!H207</f>
        <v>0</v>
      </c>
      <c r="I207" s="45">
        <f>'დანართი N3.ა2 ჭერს ზევით'!I207-'დანართი N3.2 (ახალი ჭერის ფარგ)'!I207</f>
        <v>0</v>
      </c>
      <c r="J207" s="45">
        <f>'დანართი N3.ა2 ჭერს ზევით'!J207-'დანართი N3.2 (ახალი ჭერის ფარგ)'!J207</f>
        <v>0</v>
      </c>
      <c r="K207" s="40">
        <f>'დანართი N3.ა2 ჭერს ზევით'!K207-'დანართი N3.2 (ახალი ჭერის ფარგ)'!K207</f>
        <v>0</v>
      </c>
      <c r="L207" s="45">
        <f>'დანართი N3.ა2 ჭერს ზევით'!L207-'დანართი N3.2 (ახალი ჭერის ფარგ)'!L207</f>
        <v>0</v>
      </c>
      <c r="M207" s="45">
        <f>'დანართი N3.ა2 ჭერს ზევით'!M207-'დანართი N3.2 (ახალი ჭერის ფარგ)'!M207</f>
        <v>0</v>
      </c>
      <c r="N207" s="40">
        <f>'დანართი N3.ა2 ჭერს ზევით'!N207-'დანართი N3.2 (ახალი ჭერის ფარგ)'!N207</f>
        <v>0</v>
      </c>
      <c r="O207" s="45">
        <f>'დანართი N3.ა2 ჭერს ზევით'!O207-'დანართი N3.2 (ახალი ჭერის ფარგ)'!O207</f>
        <v>0</v>
      </c>
      <c r="P207" s="45">
        <f>'დანართი N3.ა2 ჭერს ზევით'!P207-'დანართი N3.2 (ახალი ჭერის ფარგ)'!P207</f>
        <v>0</v>
      </c>
    </row>
    <row r="208" spans="2:16" x14ac:dyDescent="0.25">
      <c r="B208" s="38"/>
      <c r="C208" s="60" t="s">
        <v>201</v>
      </c>
      <c r="D208" s="39" t="s">
        <v>209</v>
      </c>
      <c r="E208" s="40">
        <f>'დანართი N3.ა2 ჭერს ზევით'!E208-'დანართი N3.2 (ახალი ჭერის ფარგ)'!E208</f>
        <v>0</v>
      </c>
      <c r="F208" s="45">
        <f>'დანართი N3.ა2 ჭერს ზევით'!F208-'დანართი N3.2 (ახალი ჭერის ფარგ)'!F208</f>
        <v>0</v>
      </c>
      <c r="G208" s="45">
        <f>'დანართი N3.ა2 ჭერს ზევით'!G208-'დანართი N3.2 (ახალი ჭერის ფარგ)'!G208</f>
        <v>0</v>
      </c>
      <c r="H208" s="40">
        <f>'დანართი N3.ა2 ჭერს ზევით'!H208-'დანართი N3.2 (ახალი ჭერის ფარგ)'!H208</f>
        <v>0</v>
      </c>
      <c r="I208" s="45">
        <f>'დანართი N3.ა2 ჭერს ზევით'!I208-'დანართი N3.2 (ახალი ჭერის ფარგ)'!I208</f>
        <v>0</v>
      </c>
      <c r="J208" s="45">
        <f>'დანართი N3.ა2 ჭერს ზევით'!J208-'დანართი N3.2 (ახალი ჭერის ფარგ)'!J208</f>
        <v>0</v>
      </c>
      <c r="K208" s="40">
        <f>'დანართი N3.ა2 ჭერს ზევით'!K208-'დანართი N3.2 (ახალი ჭერის ფარგ)'!K208</f>
        <v>0</v>
      </c>
      <c r="L208" s="45">
        <f>'დანართი N3.ა2 ჭერს ზევით'!L208-'დანართი N3.2 (ახალი ჭერის ფარგ)'!L208</f>
        <v>0</v>
      </c>
      <c r="M208" s="45">
        <f>'დანართი N3.ა2 ჭერს ზევით'!M208-'დანართი N3.2 (ახალი ჭერის ფარგ)'!M208</f>
        <v>0</v>
      </c>
      <c r="N208" s="40">
        <f>'დანართი N3.ა2 ჭერს ზევით'!N208-'დანართი N3.2 (ახალი ჭერის ფარგ)'!N208</f>
        <v>0</v>
      </c>
      <c r="O208" s="45">
        <f>'დანართი N3.ა2 ჭერს ზევით'!O208-'დანართი N3.2 (ახალი ჭერის ფარგ)'!O208</f>
        <v>0</v>
      </c>
      <c r="P208" s="45">
        <f>'დანართი N3.ა2 ჭერს ზევით'!P208-'დანართი N3.2 (ახალი ჭერის ფარგ)'!P208</f>
        <v>0</v>
      </c>
    </row>
    <row r="209" spans="2:16" ht="75" x14ac:dyDescent="0.25">
      <c r="B209" s="38"/>
      <c r="C209" s="60" t="s">
        <v>203</v>
      </c>
      <c r="D209" s="39" t="s">
        <v>509</v>
      </c>
      <c r="E209" s="40">
        <f>'დანართი N3.ა2 ჭერს ზევით'!E209-'დანართი N3.2 (ახალი ჭერის ფარგ)'!E209</f>
        <v>0</v>
      </c>
      <c r="F209" s="45">
        <f>'დანართი N3.ა2 ჭერს ზევით'!F209-'დანართი N3.2 (ახალი ჭერის ფარგ)'!F209</f>
        <v>0</v>
      </c>
      <c r="G209" s="45">
        <f>'დანართი N3.ა2 ჭერს ზევით'!G209-'დანართი N3.2 (ახალი ჭერის ფარგ)'!G209</f>
        <v>0</v>
      </c>
      <c r="H209" s="40">
        <f>'დანართი N3.ა2 ჭერს ზევით'!H209-'დანართი N3.2 (ახალი ჭერის ფარგ)'!H209</f>
        <v>0</v>
      </c>
      <c r="I209" s="45">
        <f>'დანართი N3.ა2 ჭერს ზევით'!I209-'დანართი N3.2 (ახალი ჭერის ფარგ)'!I209</f>
        <v>0</v>
      </c>
      <c r="J209" s="45">
        <f>'დანართი N3.ა2 ჭერს ზევით'!J209-'დანართი N3.2 (ახალი ჭერის ფარგ)'!J209</f>
        <v>0</v>
      </c>
      <c r="K209" s="40">
        <f>'დანართი N3.ა2 ჭერს ზევით'!K209-'დანართი N3.2 (ახალი ჭერის ფარგ)'!K209</f>
        <v>0</v>
      </c>
      <c r="L209" s="45">
        <f>'დანართი N3.ა2 ჭერს ზევით'!L209-'დანართი N3.2 (ახალი ჭერის ფარგ)'!L209</f>
        <v>0</v>
      </c>
      <c r="M209" s="45">
        <f>'დანართი N3.ა2 ჭერს ზევით'!M209-'დანართი N3.2 (ახალი ჭერის ფარგ)'!M209</f>
        <v>0</v>
      </c>
      <c r="N209" s="40">
        <f>'დანართი N3.ა2 ჭერს ზევით'!N209-'დანართი N3.2 (ახალი ჭერის ფარგ)'!N209</f>
        <v>0</v>
      </c>
      <c r="O209" s="45">
        <f>'დანართი N3.ა2 ჭერს ზევით'!O209-'დანართი N3.2 (ახალი ჭერის ფარგ)'!O209</f>
        <v>0</v>
      </c>
      <c r="P209" s="45">
        <f>'დანართი N3.ა2 ჭერს ზევით'!P209-'დანართი N3.2 (ახალი ჭერის ფარგ)'!P209</f>
        <v>0</v>
      </c>
    </row>
    <row r="210" spans="2:16" ht="45" x14ac:dyDescent="0.25">
      <c r="B210" s="38"/>
      <c r="C210" s="60" t="s">
        <v>205</v>
      </c>
      <c r="D210" s="39" t="s">
        <v>213</v>
      </c>
      <c r="E210" s="40">
        <f>'დანართი N3.ა2 ჭერს ზევით'!E210-'დანართი N3.2 (ახალი ჭერის ფარგ)'!E210</f>
        <v>0</v>
      </c>
      <c r="F210" s="45">
        <f>'დანართი N3.ა2 ჭერს ზევით'!F210-'დანართი N3.2 (ახალი ჭერის ფარგ)'!F210</f>
        <v>0</v>
      </c>
      <c r="G210" s="45">
        <f>'დანართი N3.ა2 ჭერს ზევით'!G210-'დანართი N3.2 (ახალი ჭერის ფარგ)'!G210</f>
        <v>0</v>
      </c>
      <c r="H210" s="40">
        <f>'დანართი N3.ა2 ჭერს ზევით'!H210-'დანართი N3.2 (ახალი ჭერის ფარგ)'!H210</f>
        <v>0</v>
      </c>
      <c r="I210" s="45">
        <f>'დანართი N3.ა2 ჭერს ზევით'!I210-'დანართი N3.2 (ახალი ჭერის ფარგ)'!I210</f>
        <v>0</v>
      </c>
      <c r="J210" s="45">
        <f>'დანართი N3.ა2 ჭერს ზევით'!J210-'დანართი N3.2 (ახალი ჭერის ფარგ)'!J210</f>
        <v>0</v>
      </c>
      <c r="K210" s="40">
        <f>'დანართი N3.ა2 ჭერს ზევით'!K210-'დანართი N3.2 (ახალი ჭერის ფარგ)'!K210</f>
        <v>0</v>
      </c>
      <c r="L210" s="45">
        <f>'დანართი N3.ა2 ჭერს ზევით'!L210-'დანართი N3.2 (ახალი ჭერის ფარგ)'!L210</f>
        <v>0</v>
      </c>
      <c r="M210" s="45">
        <f>'დანართი N3.ა2 ჭერს ზევით'!M210-'დანართი N3.2 (ახალი ჭერის ფარგ)'!M210</f>
        <v>0</v>
      </c>
      <c r="N210" s="40">
        <f>'დანართი N3.ა2 ჭერს ზევით'!N210-'დანართი N3.2 (ახალი ჭერის ფარგ)'!N210</f>
        <v>0</v>
      </c>
      <c r="O210" s="45">
        <f>'დანართი N3.ა2 ჭერს ზევით'!O210-'დანართი N3.2 (ახალი ჭერის ფარგ)'!O210</f>
        <v>0</v>
      </c>
      <c r="P210" s="45">
        <f>'დანართი N3.ა2 ჭერს ზევით'!P210-'დანართი N3.2 (ახალი ჭერის ფარგ)'!P210</f>
        <v>0</v>
      </c>
    </row>
    <row r="211" spans="2:16" x14ac:dyDescent="0.25">
      <c r="B211" s="38"/>
      <c r="C211" s="60" t="s">
        <v>401</v>
      </c>
      <c r="D211" s="39" t="s">
        <v>215</v>
      </c>
      <c r="E211" s="40">
        <f>'დანართი N3.ა2 ჭერს ზევით'!E211-'დანართი N3.2 (ახალი ჭერის ფარგ)'!E211</f>
        <v>0</v>
      </c>
      <c r="F211" s="45">
        <f>'დანართი N3.ა2 ჭერს ზევით'!F211-'დანართი N3.2 (ახალი ჭერის ფარგ)'!F211</f>
        <v>0</v>
      </c>
      <c r="G211" s="45">
        <f>'დანართი N3.ა2 ჭერს ზევით'!G211-'დანართი N3.2 (ახალი ჭერის ფარგ)'!G211</f>
        <v>0</v>
      </c>
      <c r="H211" s="40">
        <f>'დანართი N3.ა2 ჭერს ზევით'!H211-'დანართი N3.2 (ახალი ჭერის ფარგ)'!H211</f>
        <v>0</v>
      </c>
      <c r="I211" s="45">
        <f>'დანართი N3.ა2 ჭერს ზევით'!I211-'დანართი N3.2 (ახალი ჭერის ფარგ)'!I211</f>
        <v>0</v>
      </c>
      <c r="J211" s="45">
        <f>'დანართი N3.ა2 ჭერს ზევით'!J211-'დანართი N3.2 (ახალი ჭერის ფარგ)'!J211</f>
        <v>0</v>
      </c>
      <c r="K211" s="40">
        <f>'დანართი N3.ა2 ჭერს ზევით'!K211-'დანართი N3.2 (ახალი ჭერის ფარგ)'!K211</f>
        <v>0</v>
      </c>
      <c r="L211" s="45">
        <f>'დანართი N3.ა2 ჭერს ზევით'!L211-'დანართი N3.2 (ახალი ჭერის ფარგ)'!L211</f>
        <v>0</v>
      </c>
      <c r="M211" s="45">
        <f>'დანართი N3.ა2 ჭერს ზევით'!M211-'დანართი N3.2 (ახალი ჭერის ფარგ)'!M211</f>
        <v>0</v>
      </c>
      <c r="N211" s="40">
        <f>'დანართი N3.ა2 ჭერს ზევით'!N211-'დანართი N3.2 (ახალი ჭერის ფარგ)'!N211</f>
        <v>0</v>
      </c>
      <c r="O211" s="45">
        <f>'დანართი N3.ა2 ჭერს ზევით'!O211-'დანართი N3.2 (ახალი ჭერის ფარგ)'!O211</f>
        <v>0</v>
      </c>
      <c r="P211" s="45">
        <f>'დანართი N3.ა2 ჭერს ზევით'!P211-'დანართი N3.2 (ახალი ჭერის ფარგ)'!P211</f>
        <v>0</v>
      </c>
    </row>
    <row r="212" spans="2:16" ht="120" x14ac:dyDescent="0.25">
      <c r="B212" s="38"/>
      <c r="C212" s="60" t="s">
        <v>402</v>
      </c>
      <c r="D212" s="39" t="s">
        <v>510</v>
      </c>
      <c r="E212" s="40">
        <f>'დანართი N3.ა2 ჭერს ზევით'!E212-'დანართი N3.2 (ახალი ჭერის ფარგ)'!E212</f>
        <v>0</v>
      </c>
      <c r="F212" s="45">
        <f>'დანართი N3.ა2 ჭერს ზევით'!F212-'დანართი N3.2 (ახალი ჭერის ფარგ)'!F212</f>
        <v>0</v>
      </c>
      <c r="G212" s="45">
        <f>'დანართი N3.ა2 ჭერს ზევით'!G212-'დანართი N3.2 (ახალი ჭერის ფარგ)'!G212</f>
        <v>0</v>
      </c>
      <c r="H212" s="40">
        <f>'დანართი N3.ა2 ჭერს ზევით'!H212-'დანართი N3.2 (ახალი ჭერის ფარგ)'!H212</f>
        <v>0</v>
      </c>
      <c r="I212" s="45">
        <f>'დანართი N3.ა2 ჭერს ზევით'!I212-'დანართი N3.2 (ახალი ჭერის ფარგ)'!I212</f>
        <v>0</v>
      </c>
      <c r="J212" s="45">
        <f>'დანართი N3.ა2 ჭერს ზევით'!J212-'დანართი N3.2 (ახალი ჭერის ფარგ)'!J212</f>
        <v>0</v>
      </c>
      <c r="K212" s="40">
        <f>'დანართი N3.ა2 ჭერს ზევით'!K212-'დანართი N3.2 (ახალი ჭერის ფარგ)'!K212</f>
        <v>0</v>
      </c>
      <c r="L212" s="45">
        <f>'დანართი N3.ა2 ჭერს ზევით'!L212-'დანართი N3.2 (ახალი ჭერის ფარგ)'!L212</f>
        <v>0</v>
      </c>
      <c r="M212" s="45">
        <f>'დანართი N3.ა2 ჭერს ზევით'!M212-'დანართი N3.2 (ახალი ჭერის ფარგ)'!M212</f>
        <v>0</v>
      </c>
      <c r="N212" s="40">
        <f>'დანართი N3.ა2 ჭერს ზევით'!N212-'დანართი N3.2 (ახალი ჭერის ფარგ)'!N212</f>
        <v>0</v>
      </c>
      <c r="O212" s="45">
        <f>'დანართი N3.ა2 ჭერს ზევით'!O212-'დანართი N3.2 (ახალი ჭერის ფარგ)'!O212</f>
        <v>0</v>
      </c>
      <c r="P212" s="45">
        <f>'დანართი N3.ა2 ჭერს ზევით'!P212-'დანართი N3.2 (ახალი ჭერის ფარგ)'!P212</f>
        <v>0</v>
      </c>
    </row>
    <row r="213" spans="2:16" ht="36" x14ac:dyDescent="0.25">
      <c r="B213" s="30" t="s">
        <v>511</v>
      </c>
      <c r="C213" s="31"/>
      <c r="D213" s="53" t="s">
        <v>109</v>
      </c>
      <c r="E213" s="32">
        <f>'დანართი N3.ა2 ჭერს ზევით'!E213-'დანართი N3.2 (ახალი ჭერის ფარგ)'!E213</f>
        <v>0</v>
      </c>
      <c r="F213" s="33">
        <f>'დანართი N3.ა2 ჭერს ზევით'!F213-'დანართი N3.2 (ახალი ჭერის ფარგ)'!F213</f>
        <v>0</v>
      </c>
      <c r="G213" s="33">
        <f>'დანართი N3.ა2 ჭერს ზევით'!G213-'დანართი N3.2 (ახალი ჭერის ფარგ)'!G213</f>
        <v>0</v>
      </c>
      <c r="H213" s="32">
        <f>'დანართი N3.ა2 ჭერს ზევით'!H213-'დანართი N3.2 (ახალი ჭერის ფარგ)'!H213</f>
        <v>0</v>
      </c>
      <c r="I213" s="33">
        <f>'დანართი N3.ა2 ჭერს ზევით'!I213-'დანართი N3.2 (ახალი ჭერის ფარგ)'!I213</f>
        <v>0</v>
      </c>
      <c r="J213" s="33">
        <f>'დანართი N3.ა2 ჭერს ზევით'!J213-'დანართი N3.2 (ახალი ჭერის ფარგ)'!J213</f>
        <v>0</v>
      </c>
      <c r="K213" s="32">
        <f>'დანართი N3.ა2 ჭერს ზევით'!K213-'დანართი N3.2 (ახალი ჭერის ფარგ)'!K213</f>
        <v>0</v>
      </c>
      <c r="L213" s="33">
        <f>'დანართი N3.ა2 ჭერს ზევით'!L213-'დანართი N3.2 (ახალი ჭერის ფარგ)'!L213</f>
        <v>0</v>
      </c>
      <c r="M213" s="33">
        <f>'დანართი N3.ა2 ჭერს ზევით'!M213-'დანართი N3.2 (ახალი ჭერის ფარგ)'!M213</f>
        <v>0</v>
      </c>
      <c r="N213" s="32">
        <f>'დანართი N3.ა2 ჭერს ზევით'!N213-'დანართი N3.2 (ახალი ჭერის ფარგ)'!N213</f>
        <v>0</v>
      </c>
      <c r="O213" s="33">
        <f>'დანართი N3.ა2 ჭერს ზევით'!O213-'დანართი N3.2 (ახალი ჭერის ფარგ)'!O213</f>
        <v>0</v>
      </c>
      <c r="P213" s="33">
        <f>'დანართი N3.ა2 ჭერს ზევით'!P213-'დანართი N3.2 (ახალი ჭერის ფარგ)'!P213</f>
        <v>0</v>
      </c>
    </row>
    <row r="214" spans="2:16" ht="18" x14ac:dyDescent="0.25">
      <c r="B214" s="41"/>
      <c r="C214" s="42"/>
      <c r="D214" s="43" t="s">
        <v>151</v>
      </c>
      <c r="E214" s="36">
        <f>'დანართი N3.ა2 ჭერს ზევით'!E214-'დანართი N3.2 (ახალი ჭერის ფარგ)'!E214</f>
        <v>0</v>
      </c>
      <c r="F214" s="36">
        <f>'დანართი N3.ა2 ჭერს ზევით'!F214-'დანართი N3.2 (ახალი ჭერის ფარგ)'!F214</f>
        <v>0</v>
      </c>
      <c r="G214" s="36">
        <f>'დანართი N3.ა2 ჭერს ზევით'!G214-'დანართი N3.2 (ახალი ჭერის ფარგ)'!G214</f>
        <v>0</v>
      </c>
      <c r="H214" s="36">
        <f>'დანართი N3.ა2 ჭერს ზევით'!H214-'დანართი N3.2 (ახალი ჭერის ფარგ)'!H214</f>
        <v>0</v>
      </c>
      <c r="I214" s="36">
        <f>'დანართი N3.ა2 ჭერს ზევით'!I214-'დანართი N3.2 (ახალი ჭერის ფარგ)'!I214</f>
        <v>0</v>
      </c>
      <c r="J214" s="36">
        <f>'დანართი N3.ა2 ჭერს ზევით'!J214-'დანართი N3.2 (ახალი ჭერის ფარგ)'!J214</f>
        <v>0</v>
      </c>
      <c r="K214" s="36">
        <f>'დანართი N3.ა2 ჭერს ზევით'!K214-'დანართი N3.2 (ახალი ჭერის ფარგ)'!K214</f>
        <v>0</v>
      </c>
      <c r="L214" s="36">
        <f>'დანართი N3.ა2 ჭერს ზევით'!L214-'დანართი N3.2 (ახალი ჭერის ფარგ)'!L214</f>
        <v>0</v>
      </c>
      <c r="M214" s="36">
        <f>'დანართი N3.ა2 ჭერს ზევით'!M214-'დანართი N3.2 (ახალი ჭერის ფარგ)'!M214</f>
        <v>0</v>
      </c>
      <c r="N214" s="36">
        <f>'დანართი N3.ა2 ჭერს ზევით'!N214-'დანართი N3.2 (ახალი ჭერის ფარგ)'!N214</f>
        <v>0</v>
      </c>
      <c r="O214" s="36">
        <f>'დანართი N3.ა2 ჭერს ზევით'!O214-'დანართი N3.2 (ახალი ჭერის ფარგ)'!O214</f>
        <v>0</v>
      </c>
      <c r="P214" s="36">
        <f>'დანართი N3.ა2 ჭერს ზევით'!P214-'დანართი N3.2 (ახალი ჭერის ფარგ)'!P214</f>
        <v>0</v>
      </c>
    </row>
    <row r="215" spans="2:16" ht="18" x14ac:dyDescent="0.25">
      <c r="B215" s="41"/>
      <c r="C215" s="42"/>
      <c r="D215" s="44" t="s">
        <v>335</v>
      </c>
      <c r="E215" s="36">
        <f>'დანართი N3.ა2 ჭერს ზევით'!E215-'დანართი N3.2 (ახალი ჭერის ფარგ)'!E215</f>
        <v>0</v>
      </c>
      <c r="F215" s="37">
        <f>'დანართი N3.ა2 ჭერს ზევით'!F215-'დანართი N3.2 (ახალი ჭერის ფარგ)'!F215</f>
        <v>0</v>
      </c>
      <c r="G215" s="37">
        <f>'დანართი N3.ა2 ჭერს ზევით'!G215-'დანართი N3.2 (ახალი ჭერის ფარგ)'!G215</f>
        <v>0</v>
      </c>
      <c r="H215" s="36">
        <f>'დანართი N3.ა2 ჭერს ზევით'!H215-'დანართი N3.2 (ახალი ჭერის ფარგ)'!H215</f>
        <v>0</v>
      </c>
      <c r="I215" s="37">
        <f>'დანართი N3.ა2 ჭერს ზევით'!I215-'დანართი N3.2 (ახალი ჭერის ფარგ)'!I215</f>
        <v>0</v>
      </c>
      <c r="J215" s="37">
        <f>'დანართი N3.ა2 ჭერს ზევით'!J215-'დანართი N3.2 (ახალი ჭერის ფარგ)'!J215</f>
        <v>0</v>
      </c>
      <c r="K215" s="36">
        <f>'დანართი N3.ა2 ჭერს ზევით'!K215-'დანართი N3.2 (ახალი ჭერის ფარგ)'!K215</f>
        <v>0</v>
      </c>
      <c r="L215" s="37">
        <f>'დანართი N3.ა2 ჭერს ზევით'!L215-'დანართი N3.2 (ახალი ჭერის ფარგ)'!L215</f>
        <v>0</v>
      </c>
      <c r="M215" s="37">
        <f>'დანართი N3.ა2 ჭერს ზევით'!M215-'დანართი N3.2 (ახალი ჭერის ფარგ)'!M215</f>
        <v>0</v>
      </c>
      <c r="N215" s="36">
        <f>'დანართი N3.ა2 ჭერს ზევით'!N215-'დანართი N3.2 (ახალი ჭერის ფარგ)'!N215</f>
        <v>0</v>
      </c>
      <c r="O215" s="37">
        <f>'დანართი N3.ა2 ჭერს ზევით'!O215-'დანართი N3.2 (ახალი ჭერის ფარგ)'!O215</f>
        <v>0</v>
      </c>
      <c r="P215" s="37">
        <f>'დანართი N3.ა2 ჭერს ზევით'!P215-'დანართი N3.2 (ახალი ჭერის ფარგ)'!P215</f>
        <v>0</v>
      </c>
    </row>
    <row r="216" spans="2:16" ht="18" x14ac:dyDescent="0.25">
      <c r="B216" s="41"/>
      <c r="C216" s="42"/>
      <c r="D216" s="44" t="s">
        <v>155</v>
      </c>
      <c r="E216" s="36">
        <f>'დანართი N3.ა2 ჭერს ზევით'!E216-'დანართი N3.2 (ახალი ჭერის ფარგ)'!E216</f>
        <v>0</v>
      </c>
      <c r="F216" s="37">
        <f>'დანართი N3.ა2 ჭერს ზევით'!F216-'დანართი N3.2 (ახალი ჭერის ფარგ)'!F216</f>
        <v>0</v>
      </c>
      <c r="G216" s="37">
        <f>'დანართი N3.ა2 ჭერს ზევით'!G216-'დანართი N3.2 (ახალი ჭერის ფარგ)'!G216</f>
        <v>0</v>
      </c>
      <c r="H216" s="36">
        <f>'დანართი N3.ა2 ჭერს ზევით'!H216-'დანართი N3.2 (ახალი ჭერის ფარგ)'!H216</f>
        <v>0</v>
      </c>
      <c r="I216" s="37">
        <f>'დანართი N3.ა2 ჭერს ზევით'!I216-'დანართი N3.2 (ახალი ჭერის ფარგ)'!I216</f>
        <v>0</v>
      </c>
      <c r="J216" s="37">
        <f>'დანართი N3.ა2 ჭერს ზევით'!J216-'დანართი N3.2 (ახალი ჭერის ფარგ)'!J216</f>
        <v>0</v>
      </c>
      <c r="K216" s="36">
        <f>'დანართი N3.ა2 ჭერს ზევით'!K216-'დანართი N3.2 (ახალი ჭერის ფარგ)'!K216</f>
        <v>0</v>
      </c>
      <c r="L216" s="37">
        <f>'დანართი N3.ა2 ჭერს ზევით'!L216-'დანართი N3.2 (ახალი ჭერის ფარგ)'!L216</f>
        <v>0</v>
      </c>
      <c r="M216" s="37">
        <f>'დანართი N3.ა2 ჭერს ზევით'!M216-'დანართი N3.2 (ახალი ჭერის ფარგ)'!M216</f>
        <v>0</v>
      </c>
      <c r="N216" s="36">
        <f>'დანართი N3.ა2 ჭერს ზევით'!N216-'დანართი N3.2 (ახალი ჭერის ფარგ)'!N216</f>
        <v>0</v>
      </c>
      <c r="O216" s="37">
        <f>'დანართი N3.ა2 ჭერს ზევით'!O216-'დანართი N3.2 (ახალი ჭერის ფარგ)'!O216</f>
        <v>0</v>
      </c>
      <c r="P216" s="37">
        <f>'დანართი N3.ა2 ჭერს ზევით'!P216-'დანართი N3.2 (ახალი ჭერის ფარგ)'!P216</f>
        <v>0</v>
      </c>
    </row>
    <row r="217" spans="2:16" ht="75" x14ac:dyDescent="0.25">
      <c r="B217" s="38"/>
      <c r="C217" s="60" t="s">
        <v>513</v>
      </c>
      <c r="D217" s="39" t="s">
        <v>512</v>
      </c>
      <c r="E217" s="40">
        <f>'დანართი N3.ა2 ჭერს ზევით'!E217-'დანართი N3.2 (ახალი ჭერის ფარგ)'!E217</f>
        <v>0</v>
      </c>
      <c r="F217" s="45">
        <f>'დანართი N3.ა2 ჭერს ზევით'!F217-'დანართი N3.2 (ახალი ჭერის ფარგ)'!F217</f>
        <v>0</v>
      </c>
      <c r="G217" s="45">
        <f>'დანართი N3.ა2 ჭერს ზევით'!G217-'დანართი N3.2 (ახალი ჭერის ფარგ)'!G217</f>
        <v>0</v>
      </c>
      <c r="H217" s="40">
        <f>'დანართი N3.ა2 ჭერს ზევით'!H217-'დანართი N3.2 (ახალი ჭერის ფარგ)'!H217</f>
        <v>0</v>
      </c>
      <c r="I217" s="45">
        <f>'დანართი N3.ა2 ჭერს ზევით'!I217-'დანართი N3.2 (ახალი ჭერის ფარგ)'!I217</f>
        <v>0</v>
      </c>
      <c r="J217" s="45">
        <f>'დანართი N3.ა2 ჭერს ზევით'!J217-'დანართი N3.2 (ახალი ჭერის ფარგ)'!J217</f>
        <v>0</v>
      </c>
      <c r="K217" s="40">
        <f>'დანართი N3.ა2 ჭერს ზევით'!K217-'დანართი N3.2 (ახალი ჭერის ფარგ)'!K217</f>
        <v>0</v>
      </c>
      <c r="L217" s="45">
        <f>'დანართი N3.ა2 ჭერს ზევით'!L217-'დანართი N3.2 (ახალი ჭერის ფარგ)'!L217</f>
        <v>0</v>
      </c>
      <c r="M217" s="45">
        <f>'დანართი N3.ა2 ჭერს ზევით'!M217-'დანართი N3.2 (ახალი ჭერის ფარგ)'!M217</f>
        <v>0</v>
      </c>
      <c r="N217" s="40">
        <f>'დანართი N3.ა2 ჭერს ზევით'!N217-'დანართი N3.2 (ახალი ჭერის ფარგ)'!N217</f>
        <v>0</v>
      </c>
      <c r="O217" s="37">
        <f>'დანართი N3.ა2 ჭერს ზევით'!O217-'დანართი N3.2 (ახალი ჭერის ფარგ)'!O217</f>
        <v>0</v>
      </c>
      <c r="P217" s="45">
        <f>'დანართი N3.ა2 ჭერს ზევით'!P217-'დანართი N3.2 (ახალი ჭერის ფარგ)'!P217</f>
        <v>0</v>
      </c>
    </row>
    <row r="218" spans="2:16" ht="90" x14ac:dyDescent="0.25">
      <c r="B218" s="38"/>
      <c r="C218" s="60" t="s">
        <v>514</v>
      </c>
      <c r="D218" s="39" t="s">
        <v>352</v>
      </c>
      <c r="E218" s="40">
        <f>'დანართი N3.ა2 ჭერს ზევით'!E218-'დანართი N3.2 (ახალი ჭერის ფარგ)'!E218</f>
        <v>0</v>
      </c>
      <c r="F218" s="45">
        <f>'დანართი N3.ა2 ჭერს ზევით'!F218-'დანართი N3.2 (ახალი ჭერის ფარგ)'!F218</f>
        <v>0</v>
      </c>
      <c r="G218" s="45">
        <f>'დანართი N3.ა2 ჭერს ზევით'!G218-'დანართი N3.2 (ახალი ჭერის ფარგ)'!G218</f>
        <v>0</v>
      </c>
      <c r="H218" s="40">
        <f>'დანართი N3.ა2 ჭერს ზევით'!H218-'დანართი N3.2 (ახალი ჭერის ფარგ)'!H218</f>
        <v>0</v>
      </c>
      <c r="I218" s="45">
        <f>'დანართი N3.ა2 ჭერს ზევით'!I218-'დანართი N3.2 (ახალი ჭერის ფარგ)'!I218</f>
        <v>0</v>
      </c>
      <c r="J218" s="45">
        <f>'დანართი N3.ა2 ჭერს ზევით'!J218-'დანართი N3.2 (ახალი ჭერის ფარგ)'!J218</f>
        <v>0</v>
      </c>
      <c r="K218" s="40">
        <f>'დანართი N3.ა2 ჭერს ზევით'!K218-'დანართი N3.2 (ახალი ჭერის ფარგ)'!K218</f>
        <v>0</v>
      </c>
      <c r="L218" s="45">
        <f>'დანართი N3.ა2 ჭერს ზევით'!L218-'დანართი N3.2 (ახალი ჭერის ფარგ)'!L218</f>
        <v>0</v>
      </c>
      <c r="M218" s="45">
        <f>'დანართი N3.ა2 ჭერს ზევით'!M218-'დანართი N3.2 (ახალი ჭერის ფარგ)'!M218</f>
        <v>0</v>
      </c>
      <c r="N218" s="40">
        <f>'დანართი N3.ა2 ჭერს ზევით'!N218-'დანართი N3.2 (ახალი ჭერის ფარგ)'!N218</f>
        <v>0</v>
      </c>
      <c r="O218" s="37">
        <f>'დანართი N3.ა2 ჭერს ზევით'!O218-'დანართი N3.2 (ახალი ჭერის ფარგ)'!O218</f>
        <v>0</v>
      </c>
      <c r="P218" s="45">
        <f>'დანართი N3.ა2 ჭერს ზევით'!P218-'დანართი N3.2 (ახალი ჭერის ფარგ)'!P218</f>
        <v>0</v>
      </c>
    </row>
    <row r="219" spans="2:16" ht="60.75" customHeight="1" x14ac:dyDescent="0.25">
      <c r="B219" s="38"/>
      <c r="C219" s="60" t="s">
        <v>515</v>
      </c>
      <c r="D219" s="39" t="s">
        <v>354</v>
      </c>
      <c r="E219" s="40">
        <f>'დანართი N3.ა2 ჭერს ზევით'!E219-'დანართი N3.2 (ახალი ჭერის ფარგ)'!E219</f>
        <v>0</v>
      </c>
      <c r="F219" s="45">
        <f>'დანართი N3.ა2 ჭერს ზევით'!F219-'დანართი N3.2 (ახალი ჭერის ფარგ)'!F219</f>
        <v>0</v>
      </c>
      <c r="G219" s="45">
        <f>'დანართი N3.ა2 ჭერს ზევით'!G219-'დანართი N3.2 (ახალი ჭერის ფარგ)'!G219</f>
        <v>0</v>
      </c>
      <c r="H219" s="40">
        <f>'დანართი N3.ა2 ჭერს ზევით'!H219-'დანართი N3.2 (ახალი ჭერის ფარგ)'!H219</f>
        <v>0</v>
      </c>
      <c r="I219" s="45">
        <f>'დანართი N3.ა2 ჭერს ზევით'!I219-'დანართი N3.2 (ახალი ჭერის ფარგ)'!I219</f>
        <v>0</v>
      </c>
      <c r="J219" s="45">
        <f>'დანართი N3.ა2 ჭერს ზევით'!J219-'დანართი N3.2 (ახალი ჭერის ფარგ)'!J219</f>
        <v>0</v>
      </c>
      <c r="K219" s="40">
        <f>'დანართი N3.ა2 ჭერს ზევით'!K219-'დანართი N3.2 (ახალი ჭერის ფარგ)'!K219</f>
        <v>0</v>
      </c>
      <c r="L219" s="45">
        <f>'დანართი N3.ა2 ჭერს ზევით'!L219-'დანართი N3.2 (ახალი ჭერის ფარგ)'!L219</f>
        <v>0</v>
      </c>
      <c r="M219" s="45">
        <f>'დანართი N3.ა2 ჭერს ზევით'!M219-'დანართი N3.2 (ახალი ჭერის ფარგ)'!M219</f>
        <v>0</v>
      </c>
      <c r="N219" s="40">
        <f>'დანართი N3.ა2 ჭერს ზევით'!N219-'დანართი N3.2 (ახალი ჭერის ფარგ)'!N219</f>
        <v>0</v>
      </c>
      <c r="O219" s="37">
        <f>'დანართი N3.ა2 ჭერს ზევით'!O219-'დანართი N3.2 (ახალი ჭერის ფარგ)'!O219</f>
        <v>0</v>
      </c>
      <c r="P219" s="45">
        <f>'დანართი N3.ა2 ჭერს ზევით'!P219-'დანართი N3.2 (ახალი ჭერის ფარგ)'!P219</f>
        <v>0</v>
      </c>
    </row>
    <row r="220" spans="2:16" ht="30" x14ac:dyDescent="0.25">
      <c r="B220" s="38"/>
      <c r="C220" s="60" t="s">
        <v>516</v>
      </c>
      <c r="D220" s="39" t="s">
        <v>220</v>
      </c>
      <c r="E220" s="40">
        <f>'დანართი N3.ა2 ჭერს ზევით'!E220-'დანართი N3.2 (ახალი ჭერის ფარგ)'!E220</f>
        <v>0</v>
      </c>
      <c r="F220" s="45">
        <f>'დანართი N3.ა2 ჭერს ზევით'!F220-'დანართი N3.2 (ახალი ჭერის ფარგ)'!F220</f>
        <v>0</v>
      </c>
      <c r="G220" s="45">
        <f>'დანართი N3.ა2 ჭერს ზევით'!G220-'დანართი N3.2 (ახალი ჭერის ფარგ)'!G220</f>
        <v>0</v>
      </c>
      <c r="H220" s="40">
        <f>'დანართი N3.ა2 ჭერს ზევით'!H220-'დანართი N3.2 (ახალი ჭერის ფარგ)'!H220</f>
        <v>0</v>
      </c>
      <c r="I220" s="45">
        <f>'დანართი N3.ა2 ჭერს ზევით'!I220-'დანართი N3.2 (ახალი ჭერის ფარგ)'!I220</f>
        <v>0</v>
      </c>
      <c r="J220" s="45">
        <f>'დანართი N3.ა2 ჭერს ზევით'!J220-'დანართი N3.2 (ახალი ჭერის ფარგ)'!J220</f>
        <v>0</v>
      </c>
      <c r="K220" s="40">
        <f>'დანართი N3.ა2 ჭერს ზევით'!K220-'დანართი N3.2 (ახალი ჭერის ფარგ)'!K220</f>
        <v>0</v>
      </c>
      <c r="L220" s="45">
        <f>'დანართი N3.ა2 ჭერს ზევით'!L220-'დანართი N3.2 (ახალი ჭერის ფარგ)'!L220</f>
        <v>0</v>
      </c>
      <c r="M220" s="45">
        <f>'დანართი N3.ა2 ჭერს ზევით'!M220-'დანართი N3.2 (ახალი ჭერის ფარგ)'!M220</f>
        <v>0</v>
      </c>
      <c r="N220" s="40">
        <f>'დანართი N3.ა2 ჭერს ზევით'!N220-'დანართი N3.2 (ახალი ჭერის ფარგ)'!N220</f>
        <v>0</v>
      </c>
      <c r="O220" s="37">
        <f>'დანართი N3.ა2 ჭერს ზევით'!O220-'დანართი N3.2 (ახალი ჭერის ფარგ)'!O220</f>
        <v>0</v>
      </c>
      <c r="P220" s="45">
        <f>'დანართი N3.ა2 ჭერს ზევით'!P220-'დანართი N3.2 (ახალი ჭერის ფარგ)'!P220</f>
        <v>0</v>
      </c>
    </row>
    <row r="221" spans="2:16" ht="30" x14ac:dyDescent="0.25">
      <c r="B221" s="38"/>
      <c r="C221" s="60" t="s">
        <v>517</v>
      </c>
      <c r="D221" s="39" t="s">
        <v>222</v>
      </c>
      <c r="E221" s="40">
        <f>'დანართი N3.ა2 ჭერს ზევით'!E221-'დანართი N3.2 (ახალი ჭერის ფარგ)'!E221</f>
        <v>0</v>
      </c>
      <c r="F221" s="45">
        <f>'დანართი N3.ა2 ჭერს ზევით'!F221-'დანართი N3.2 (ახალი ჭერის ფარგ)'!F221</f>
        <v>0</v>
      </c>
      <c r="G221" s="45">
        <f>'დანართი N3.ა2 ჭერს ზევით'!G221-'დანართი N3.2 (ახალი ჭერის ფარგ)'!G221</f>
        <v>0</v>
      </c>
      <c r="H221" s="40">
        <f>'დანართი N3.ა2 ჭერს ზევით'!H221-'დანართი N3.2 (ახალი ჭერის ფარგ)'!H221</f>
        <v>0</v>
      </c>
      <c r="I221" s="45">
        <f>'დანართი N3.ა2 ჭერს ზევით'!I221-'დანართი N3.2 (ახალი ჭერის ფარგ)'!I221</f>
        <v>0</v>
      </c>
      <c r="J221" s="45">
        <f>'დანართი N3.ა2 ჭერს ზევით'!J221-'დანართი N3.2 (ახალი ჭერის ფარგ)'!J221</f>
        <v>0</v>
      </c>
      <c r="K221" s="40">
        <f>'დანართი N3.ა2 ჭერს ზევით'!K221-'დანართი N3.2 (ახალი ჭერის ფარგ)'!K221</f>
        <v>0</v>
      </c>
      <c r="L221" s="45">
        <f>'დანართი N3.ა2 ჭერს ზევით'!L221-'დანართი N3.2 (ახალი ჭერის ფარგ)'!L221</f>
        <v>0</v>
      </c>
      <c r="M221" s="45">
        <f>'დანართი N3.ა2 ჭერს ზევით'!M221-'დანართი N3.2 (ახალი ჭერის ფარგ)'!M221</f>
        <v>0</v>
      </c>
      <c r="N221" s="40">
        <f>'დანართი N3.ა2 ჭერს ზევით'!N221-'დანართი N3.2 (ახალი ჭერის ფარგ)'!N221</f>
        <v>0</v>
      </c>
      <c r="O221" s="37">
        <f>'დანართი N3.ა2 ჭერს ზევით'!O221-'დანართი N3.2 (ახალი ჭერის ფარგ)'!O221</f>
        <v>0</v>
      </c>
      <c r="P221" s="45">
        <f>'დანართი N3.ა2 ჭერს ზევით'!P221-'დანართი N3.2 (ახალი ჭერის ფარგ)'!P221</f>
        <v>0</v>
      </c>
    </row>
    <row r="222" spans="2:16" ht="15.75" x14ac:dyDescent="0.25">
      <c r="B222" s="38"/>
      <c r="C222" s="60" t="s">
        <v>518</v>
      </c>
      <c r="D222" s="39" t="s">
        <v>224</v>
      </c>
      <c r="E222" s="40">
        <f>'დანართი N3.ა2 ჭერს ზევით'!E222-'დანართი N3.2 (ახალი ჭერის ფარგ)'!E222</f>
        <v>0</v>
      </c>
      <c r="F222" s="45">
        <f>'დანართი N3.ა2 ჭერს ზევით'!F222-'დანართი N3.2 (ახალი ჭერის ფარგ)'!F222</f>
        <v>0</v>
      </c>
      <c r="G222" s="45">
        <f>'დანართი N3.ა2 ჭერს ზევით'!G222-'დანართი N3.2 (ახალი ჭერის ფარგ)'!G222</f>
        <v>0</v>
      </c>
      <c r="H222" s="40">
        <f>'დანართი N3.ა2 ჭერს ზევით'!H222-'დანართი N3.2 (ახალი ჭერის ფარგ)'!H222</f>
        <v>0</v>
      </c>
      <c r="I222" s="45">
        <f>'დანართი N3.ა2 ჭერს ზევით'!I222-'დანართი N3.2 (ახალი ჭერის ფარგ)'!I222</f>
        <v>0</v>
      </c>
      <c r="J222" s="45">
        <f>'დანართი N3.ა2 ჭერს ზევით'!J222-'დანართი N3.2 (ახალი ჭერის ფარგ)'!J222</f>
        <v>0</v>
      </c>
      <c r="K222" s="40">
        <f>'დანართი N3.ა2 ჭერს ზევით'!K222-'დანართი N3.2 (ახალი ჭერის ფარგ)'!K222</f>
        <v>0</v>
      </c>
      <c r="L222" s="45">
        <f>'დანართი N3.ა2 ჭერს ზევით'!L222-'დანართი N3.2 (ახალი ჭერის ფარგ)'!L222</f>
        <v>0</v>
      </c>
      <c r="M222" s="45">
        <f>'დანართი N3.ა2 ჭერს ზევით'!M222-'დანართი N3.2 (ახალი ჭერის ფარგ)'!M222</f>
        <v>0</v>
      </c>
      <c r="N222" s="40">
        <f>'დანართი N3.ა2 ჭერს ზევით'!N222-'დანართი N3.2 (ახალი ჭერის ფარგ)'!N222</f>
        <v>0</v>
      </c>
      <c r="O222" s="37">
        <f>'დანართი N3.ა2 ჭერს ზევით'!O222-'დანართი N3.2 (ახალი ჭერის ფარგ)'!O222</f>
        <v>0</v>
      </c>
      <c r="P222" s="45">
        <f>'დანართი N3.ა2 ჭერს ზევით'!P222-'დანართი N3.2 (ახალი ჭერის ფარგ)'!P222</f>
        <v>0</v>
      </c>
    </row>
    <row r="223" spans="2:16" ht="45" x14ac:dyDescent="0.25">
      <c r="B223" s="38"/>
      <c r="C223" s="60" t="s">
        <v>519</v>
      </c>
      <c r="D223" s="39" t="s">
        <v>226</v>
      </c>
      <c r="E223" s="40">
        <f>'დანართი N3.ა2 ჭერს ზევით'!E223-'დანართი N3.2 (ახალი ჭერის ფარგ)'!E223</f>
        <v>0</v>
      </c>
      <c r="F223" s="45">
        <f>'დანართი N3.ა2 ჭერს ზევით'!F223-'დანართი N3.2 (ახალი ჭერის ფარგ)'!F223</f>
        <v>0</v>
      </c>
      <c r="G223" s="45">
        <f>'დანართი N3.ა2 ჭერს ზევით'!G223-'დანართი N3.2 (ახალი ჭერის ფარგ)'!G223</f>
        <v>0</v>
      </c>
      <c r="H223" s="40">
        <f>'დანართი N3.ა2 ჭერს ზევით'!H223-'დანართი N3.2 (ახალი ჭერის ფარგ)'!H223</f>
        <v>0</v>
      </c>
      <c r="I223" s="45">
        <f>'დანართი N3.ა2 ჭერს ზევით'!I223-'დანართი N3.2 (ახალი ჭერის ფარგ)'!I223</f>
        <v>0</v>
      </c>
      <c r="J223" s="45">
        <f>'დანართი N3.ა2 ჭერს ზევით'!J223-'დანართი N3.2 (ახალი ჭერის ფარგ)'!J223</f>
        <v>0</v>
      </c>
      <c r="K223" s="40">
        <f>'დანართი N3.ა2 ჭერს ზევით'!K223-'დანართი N3.2 (ახალი ჭერის ფარგ)'!K223</f>
        <v>0</v>
      </c>
      <c r="L223" s="45">
        <f>'დანართი N3.ა2 ჭერს ზევით'!L223-'დანართი N3.2 (ახალი ჭერის ფარგ)'!L223</f>
        <v>0</v>
      </c>
      <c r="M223" s="45">
        <f>'დანართი N3.ა2 ჭერს ზევით'!M223-'დანართი N3.2 (ახალი ჭერის ფარგ)'!M223</f>
        <v>0</v>
      </c>
      <c r="N223" s="40">
        <f>'დანართი N3.ა2 ჭერს ზევით'!N223-'დანართი N3.2 (ახალი ჭერის ფარგ)'!N223</f>
        <v>0</v>
      </c>
      <c r="O223" s="37">
        <f>'დანართი N3.ა2 ჭერს ზევით'!O223-'დანართი N3.2 (ახალი ჭერის ფარგ)'!O223</f>
        <v>0</v>
      </c>
      <c r="P223" s="45">
        <f>'დანართი N3.ა2 ჭერს ზევით'!P223-'დანართი N3.2 (ახალი ჭერის ფარგ)'!P223</f>
        <v>0</v>
      </c>
    </row>
    <row r="224" spans="2:16" ht="18" x14ac:dyDescent="0.25">
      <c r="B224" s="30" t="s">
        <v>520</v>
      </c>
      <c r="C224" s="31"/>
      <c r="D224" s="53" t="s">
        <v>110</v>
      </c>
      <c r="E224" s="32">
        <f>'დანართი N3.ა2 ჭერს ზევით'!E224-'დანართი N3.2 (ახალი ჭერის ფარგ)'!E224</f>
        <v>0</v>
      </c>
      <c r="F224" s="33">
        <f>'დანართი N3.ა2 ჭერს ზევით'!F224-'დანართი N3.2 (ახალი ჭერის ფარგ)'!F224</f>
        <v>0</v>
      </c>
      <c r="G224" s="33">
        <f>'დანართი N3.ა2 ჭერს ზევით'!G224-'დანართი N3.2 (ახალი ჭერის ფარგ)'!G224</f>
        <v>0</v>
      </c>
      <c r="H224" s="32">
        <f>'დანართი N3.ა2 ჭერს ზევით'!H224-'დანართი N3.2 (ახალი ჭერის ფარგ)'!H224</f>
        <v>0</v>
      </c>
      <c r="I224" s="33">
        <f>'დანართი N3.ა2 ჭერს ზევით'!I224-'დანართი N3.2 (ახალი ჭერის ფარგ)'!I224</f>
        <v>0</v>
      </c>
      <c r="J224" s="33">
        <f>'დანართი N3.ა2 ჭერს ზევით'!J224-'დანართი N3.2 (ახალი ჭერის ფარგ)'!J224</f>
        <v>0</v>
      </c>
      <c r="K224" s="32">
        <f>'დანართი N3.ა2 ჭერს ზევით'!K224-'დანართი N3.2 (ახალი ჭერის ფარგ)'!K224</f>
        <v>0</v>
      </c>
      <c r="L224" s="33">
        <f>'დანართი N3.ა2 ჭერს ზევით'!L224-'დანართი N3.2 (ახალი ჭერის ფარგ)'!L224</f>
        <v>0</v>
      </c>
      <c r="M224" s="33">
        <f>'დანართი N3.ა2 ჭერს ზევით'!M224-'დანართი N3.2 (ახალი ჭერის ფარგ)'!M224</f>
        <v>0</v>
      </c>
      <c r="N224" s="32">
        <f>'დანართი N3.ა2 ჭერს ზევით'!N224-'დანართი N3.2 (ახალი ჭერის ფარგ)'!N224</f>
        <v>0</v>
      </c>
      <c r="O224" s="33">
        <f>'დანართი N3.ა2 ჭერს ზევით'!O224-'დანართი N3.2 (ახალი ჭერის ფარგ)'!O224</f>
        <v>0</v>
      </c>
      <c r="P224" s="33">
        <f>'დანართი N3.ა2 ჭერს ზევით'!P224-'დანართი N3.2 (ახალი ჭერის ფარგ)'!P224</f>
        <v>0</v>
      </c>
    </row>
    <row r="225" spans="2:16" ht="18" x14ac:dyDescent="0.25">
      <c r="B225" s="41"/>
      <c r="C225" s="42"/>
      <c r="D225" s="43" t="s">
        <v>151</v>
      </c>
      <c r="E225" s="36">
        <f>'დანართი N3.ა2 ჭერს ზევით'!E225-'დანართი N3.2 (ახალი ჭერის ფარგ)'!E225</f>
        <v>0</v>
      </c>
      <c r="F225" s="36">
        <f>'დანართი N3.ა2 ჭერს ზევით'!F225-'დანართი N3.2 (ახალი ჭერის ფარგ)'!F225</f>
        <v>0</v>
      </c>
      <c r="G225" s="36">
        <f>'დანართი N3.ა2 ჭერს ზევით'!G225-'დანართი N3.2 (ახალი ჭერის ფარგ)'!G225</f>
        <v>0</v>
      </c>
      <c r="H225" s="36">
        <f>'დანართი N3.ა2 ჭერს ზევით'!H225-'დანართი N3.2 (ახალი ჭერის ფარგ)'!H225</f>
        <v>0</v>
      </c>
      <c r="I225" s="36">
        <f>'დანართი N3.ა2 ჭერს ზევით'!I225-'დანართი N3.2 (ახალი ჭერის ფარგ)'!I225</f>
        <v>0</v>
      </c>
      <c r="J225" s="36">
        <f>'დანართი N3.ა2 ჭერს ზევით'!J225-'დანართი N3.2 (ახალი ჭერის ფარგ)'!J225</f>
        <v>0</v>
      </c>
      <c r="K225" s="36">
        <f>'დანართი N3.ა2 ჭერს ზევით'!K225-'დანართი N3.2 (ახალი ჭერის ფარგ)'!K225</f>
        <v>0</v>
      </c>
      <c r="L225" s="36">
        <f>'დანართი N3.ა2 ჭერს ზევით'!L225-'დანართი N3.2 (ახალი ჭერის ფარგ)'!L225</f>
        <v>0</v>
      </c>
      <c r="M225" s="36">
        <f>'დანართი N3.ა2 ჭერს ზევით'!M225-'დანართი N3.2 (ახალი ჭერის ფარგ)'!M225</f>
        <v>0</v>
      </c>
      <c r="N225" s="36">
        <f>'დანართი N3.ა2 ჭერს ზევით'!N225-'დანართი N3.2 (ახალი ჭერის ფარგ)'!N225</f>
        <v>0</v>
      </c>
      <c r="O225" s="36">
        <f>'დანართი N3.ა2 ჭერს ზევით'!O225-'დანართი N3.2 (ახალი ჭერის ფარგ)'!O225</f>
        <v>0</v>
      </c>
      <c r="P225" s="36">
        <f>'დანართი N3.ა2 ჭერს ზევით'!P225-'დანართი N3.2 (ახალი ჭერის ფარგ)'!P225</f>
        <v>0</v>
      </c>
    </row>
    <row r="226" spans="2:16" ht="18" x14ac:dyDescent="0.25">
      <c r="B226" s="41"/>
      <c r="C226" s="42"/>
      <c r="D226" s="44" t="s">
        <v>335</v>
      </c>
      <c r="E226" s="36">
        <f>'დანართი N3.ა2 ჭერს ზევით'!E226-'დანართი N3.2 (ახალი ჭერის ფარგ)'!E226</f>
        <v>0</v>
      </c>
      <c r="F226" s="37">
        <f>'დანართი N3.ა2 ჭერს ზევით'!F226-'დანართი N3.2 (ახალი ჭერის ფარგ)'!F226</f>
        <v>0</v>
      </c>
      <c r="G226" s="37">
        <f>'დანართი N3.ა2 ჭერს ზევით'!G226-'დანართი N3.2 (ახალი ჭერის ფარგ)'!G226</f>
        <v>0</v>
      </c>
      <c r="H226" s="36">
        <f>'დანართი N3.ა2 ჭერს ზევით'!H226-'დანართი N3.2 (ახალი ჭერის ფარგ)'!H226</f>
        <v>0</v>
      </c>
      <c r="I226" s="37">
        <f>'დანართი N3.ა2 ჭერს ზევით'!I226-'დანართი N3.2 (ახალი ჭერის ფარგ)'!I226</f>
        <v>0</v>
      </c>
      <c r="J226" s="37">
        <f>'დანართი N3.ა2 ჭერს ზევით'!J226-'დანართი N3.2 (ახალი ჭერის ფარგ)'!J226</f>
        <v>0</v>
      </c>
      <c r="K226" s="36">
        <f>'დანართი N3.ა2 ჭერს ზევით'!K226-'დანართი N3.2 (ახალი ჭერის ფარგ)'!K226</f>
        <v>0</v>
      </c>
      <c r="L226" s="37">
        <f>'დანართი N3.ა2 ჭერს ზევით'!L226-'დანართი N3.2 (ახალი ჭერის ფარგ)'!L226</f>
        <v>0</v>
      </c>
      <c r="M226" s="37">
        <f>'დანართი N3.ა2 ჭერს ზევით'!M226-'დანართი N3.2 (ახალი ჭერის ფარგ)'!M226</f>
        <v>0</v>
      </c>
      <c r="N226" s="36">
        <f>'დანართი N3.ა2 ჭერს ზევით'!N226-'დანართი N3.2 (ახალი ჭერის ფარგ)'!N226</f>
        <v>0</v>
      </c>
      <c r="O226" s="37">
        <f>'დანართი N3.ა2 ჭერს ზევით'!O226-'დანართი N3.2 (ახალი ჭერის ფარგ)'!O226</f>
        <v>0</v>
      </c>
      <c r="P226" s="37">
        <f>'დანართი N3.ა2 ჭერს ზევით'!P226-'დანართი N3.2 (ახალი ჭერის ფარგ)'!P226</f>
        <v>0</v>
      </c>
    </row>
    <row r="227" spans="2:16" ht="18" x14ac:dyDescent="0.25">
      <c r="B227" s="41"/>
      <c r="C227" s="42"/>
      <c r="D227" s="44" t="s">
        <v>155</v>
      </c>
      <c r="E227" s="36">
        <f>'დანართი N3.ა2 ჭერს ზევით'!E227-'დანართი N3.2 (ახალი ჭერის ფარგ)'!E227</f>
        <v>0</v>
      </c>
      <c r="F227" s="37">
        <f>'დანართი N3.ა2 ჭერს ზევით'!F227-'დანართი N3.2 (ახალი ჭერის ფარგ)'!F227</f>
        <v>0</v>
      </c>
      <c r="G227" s="37">
        <f>'დანართი N3.ა2 ჭერს ზევით'!G227-'დანართი N3.2 (ახალი ჭერის ფარგ)'!G227</f>
        <v>0</v>
      </c>
      <c r="H227" s="36">
        <f>'დანართი N3.ა2 ჭერს ზევით'!H227-'დანართი N3.2 (ახალი ჭერის ფარგ)'!H227</f>
        <v>0</v>
      </c>
      <c r="I227" s="37">
        <f>'დანართი N3.ა2 ჭერს ზევით'!I227-'დანართი N3.2 (ახალი ჭერის ფარგ)'!I227</f>
        <v>0</v>
      </c>
      <c r="J227" s="37">
        <f>'დანართი N3.ა2 ჭერს ზევით'!J227-'დანართი N3.2 (ახალი ჭერის ფარგ)'!J227</f>
        <v>0</v>
      </c>
      <c r="K227" s="36">
        <f>'დანართი N3.ა2 ჭერს ზევით'!K227-'დანართი N3.2 (ახალი ჭერის ფარგ)'!K227</f>
        <v>0</v>
      </c>
      <c r="L227" s="37">
        <f>'დანართი N3.ა2 ჭერს ზევით'!L227-'დანართი N3.2 (ახალი ჭერის ფარგ)'!L227</f>
        <v>0</v>
      </c>
      <c r="M227" s="37">
        <f>'დანართი N3.ა2 ჭერს ზევით'!M227-'დანართი N3.2 (ახალი ჭერის ფარგ)'!M227</f>
        <v>0</v>
      </c>
      <c r="N227" s="36">
        <f>'დანართი N3.ა2 ჭერს ზევით'!N227-'დანართი N3.2 (ახალი ჭერის ფარგ)'!N227</f>
        <v>0</v>
      </c>
      <c r="O227" s="37">
        <f>'დანართი N3.ა2 ჭერს ზევით'!O227-'დანართი N3.2 (ახალი ჭერის ფარგ)'!O227</f>
        <v>0</v>
      </c>
      <c r="P227" s="37">
        <f>'დანართი N3.ა2 ჭერს ზევით'!P227-'დანართი N3.2 (ახალი ჭერის ფარგ)'!P227</f>
        <v>0</v>
      </c>
    </row>
    <row r="228" spans="2:16" ht="15.75" x14ac:dyDescent="0.25">
      <c r="B228" s="38"/>
      <c r="C228" s="60" t="s">
        <v>216</v>
      </c>
      <c r="D228" s="39" t="s">
        <v>228</v>
      </c>
      <c r="E228" s="40">
        <f>'დანართი N3.ა2 ჭერს ზევით'!E228-'დანართი N3.2 (ახალი ჭერის ფარგ)'!E228</f>
        <v>0</v>
      </c>
      <c r="F228" s="45">
        <f>'დანართი N3.ა2 ჭერს ზევით'!F228-'დანართი N3.2 (ახალი ჭერის ფარგ)'!F228</f>
        <v>0</v>
      </c>
      <c r="G228" s="45">
        <f>'დანართი N3.ა2 ჭერს ზევით'!G228-'დანართი N3.2 (ახალი ჭერის ფარგ)'!G228</f>
        <v>0</v>
      </c>
      <c r="H228" s="40">
        <f>'დანართი N3.ა2 ჭერს ზევით'!H228-'დანართი N3.2 (ახალი ჭერის ფარგ)'!H228</f>
        <v>0</v>
      </c>
      <c r="I228" s="45">
        <f>'დანართი N3.ა2 ჭერს ზევით'!I228-'დანართი N3.2 (ახალი ჭერის ფარგ)'!I228</f>
        <v>0</v>
      </c>
      <c r="J228" s="45">
        <f>'დანართი N3.ა2 ჭერს ზევით'!J228-'დანართი N3.2 (ახალი ჭერის ფარგ)'!J228</f>
        <v>0</v>
      </c>
      <c r="K228" s="40">
        <f>'დანართი N3.ა2 ჭერს ზევით'!K228-'დანართი N3.2 (ახალი ჭერის ფარგ)'!K228</f>
        <v>0</v>
      </c>
      <c r="L228" s="45">
        <f>'დანართი N3.ა2 ჭერს ზევით'!L228-'დანართი N3.2 (ახალი ჭერის ფარგ)'!L228</f>
        <v>0</v>
      </c>
      <c r="M228" s="45">
        <f>'დანართი N3.ა2 ჭერს ზევით'!M228-'დანართი N3.2 (ახალი ჭერის ფარგ)'!M228</f>
        <v>0</v>
      </c>
      <c r="N228" s="40">
        <f>'დანართი N3.ა2 ჭერს ზევით'!N228-'დანართი N3.2 (ახალი ჭერის ფარგ)'!N228</f>
        <v>0</v>
      </c>
      <c r="O228" s="37">
        <f>'დანართი N3.ა2 ჭერს ზევით'!O228-'დანართი N3.2 (ახალი ჭერის ფარგ)'!O228</f>
        <v>0</v>
      </c>
      <c r="P228" s="45">
        <f>'დანართი N3.ა2 ჭერს ზევით'!P228-'დანართი N3.2 (ახალი ჭერის ფარგ)'!P228</f>
        <v>0</v>
      </c>
    </row>
    <row r="229" spans="2:16" ht="30" x14ac:dyDescent="0.25">
      <c r="B229" s="38"/>
      <c r="C229" s="60" t="s">
        <v>218</v>
      </c>
      <c r="D229" s="39" t="s">
        <v>329</v>
      </c>
      <c r="E229" s="40">
        <f>'დანართი N3.ა2 ჭერს ზევით'!E229-'დანართი N3.2 (ახალი ჭერის ფარგ)'!E229</f>
        <v>0</v>
      </c>
      <c r="F229" s="45">
        <f>'დანართი N3.ა2 ჭერს ზევით'!F229-'დანართი N3.2 (ახალი ჭერის ფარგ)'!F229</f>
        <v>0</v>
      </c>
      <c r="G229" s="45">
        <f>'დანართი N3.ა2 ჭერს ზევით'!G229-'დანართი N3.2 (ახალი ჭერის ფარგ)'!G229</f>
        <v>0</v>
      </c>
      <c r="H229" s="40">
        <f>'დანართი N3.ა2 ჭერს ზევით'!H229-'დანართი N3.2 (ახალი ჭერის ფარგ)'!H229</f>
        <v>0</v>
      </c>
      <c r="I229" s="45">
        <f>'დანართი N3.ა2 ჭერს ზევით'!I229-'დანართი N3.2 (ახალი ჭერის ფარგ)'!I229</f>
        <v>0</v>
      </c>
      <c r="J229" s="45">
        <f>'დანართი N3.ა2 ჭერს ზევით'!J229-'დანართი N3.2 (ახალი ჭერის ფარგ)'!J229</f>
        <v>0</v>
      </c>
      <c r="K229" s="40">
        <f>'დანართი N3.ა2 ჭერს ზევით'!K229-'დანართი N3.2 (ახალი ჭერის ფარგ)'!K229</f>
        <v>0</v>
      </c>
      <c r="L229" s="45">
        <f>'დანართი N3.ა2 ჭერს ზევით'!L229-'დანართი N3.2 (ახალი ჭერის ფარგ)'!L229</f>
        <v>0</v>
      </c>
      <c r="M229" s="45">
        <f>'დანართი N3.ა2 ჭერს ზევით'!M229-'დანართი N3.2 (ახალი ჭერის ფარგ)'!M229</f>
        <v>0</v>
      </c>
      <c r="N229" s="40">
        <f>'დანართი N3.ა2 ჭერს ზევით'!N229-'დანართი N3.2 (ახალი ჭერის ფარგ)'!N229</f>
        <v>0</v>
      </c>
      <c r="O229" s="37">
        <f>'დანართი N3.ა2 ჭერს ზევით'!O229-'დანართი N3.2 (ახალი ჭერის ფარგ)'!O229</f>
        <v>0</v>
      </c>
      <c r="P229" s="45">
        <f>'დანართი N3.ა2 ჭერს ზევით'!P229-'დანართი N3.2 (ახალი ჭერის ფარგ)'!P229</f>
        <v>0</v>
      </c>
    </row>
    <row r="230" spans="2:16" ht="15.75" x14ac:dyDescent="0.25">
      <c r="B230" s="38"/>
      <c r="C230" s="60" t="s">
        <v>219</v>
      </c>
      <c r="D230" s="39" t="s">
        <v>330</v>
      </c>
      <c r="E230" s="40">
        <f>'დანართი N3.ა2 ჭერს ზევით'!E230-'დანართი N3.2 (ახალი ჭერის ფარგ)'!E230</f>
        <v>0</v>
      </c>
      <c r="F230" s="45">
        <f>'დანართი N3.ა2 ჭერს ზევით'!F230-'დანართი N3.2 (ახალი ჭერის ფარგ)'!F230</f>
        <v>0</v>
      </c>
      <c r="G230" s="45">
        <f>'დანართი N3.ა2 ჭერს ზევით'!G230-'დანართი N3.2 (ახალი ჭერის ფარგ)'!G230</f>
        <v>0</v>
      </c>
      <c r="H230" s="40">
        <f>'დანართი N3.ა2 ჭერს ზევით'!H230-'დანართი N3.2 (ახალი ჭერის ფარგ)'!H230</f>
        <v>0</v>
      </c>
      <c r="I230" s="45">
        <f>'დანართი N3.ა2 ჭერს ზევით'!I230-'დანართი N3.2 (ახალი ჭერის ფარგ)'!I230</f>
        <v>0</v>
      </c>
      <c r="J230" s="45">
        <f>'დანართი N3.ა2 ჭერს ზევით'!J230-'დანართი N3.2 (ახალი ჭერის ფარგ)'!J230</f>
        <v>0</v>
      </c>
      <c r="K230" s="40">
        <f>'დანართი N3.ა2 ჭერს ზევით'!K230-'დანართი N3.2 (ახალი ჭერის ფარგ)'!K230</f>
        <v>0</v>
      </c>
      <c r="L230" s="45">
        <f>'დანართი N3.ა2 ჭერს ზევით'!L230-'დანართი N3.2 (ახალი ჭერის ფარგ)'!L230</f>
        <v>0</v>
      </c>
      <c r="M230" s="45">
        <f>'დანართი N3.ა2 ჭერს ზევით'!M230-'დანართი N3.2 (ახალი ჭერის ფარგ)'!M230</f>
        <v>0</v>
      </c>
      <c r="N230" s="40">
        <f>'დანართი N3.ა2 ჭერს ზევით'!N230-'დანართი N3.2 (ახალი ჭერის ფარგ)'!N230</f>
        <v>0</v>
      </c>
      <c r="O230" s="37">
        <f>'დანართი N3.ა2 ჭერს ზევით'!O230-'დანართი N3.2 (ახალი ჭერის ფარგ)'!O230</f>
        <v>0</v>
      </c>
      <c r="P230" s="45">
        <f>'დანართი N3.ა2 ჭერს ზევით'!P230-'დანართი N3.2 (ახალი ჭერის ფარგ)'!P230</f>
        <v>0</v>
      </c>
    </row>
    <row r="231" spans="2:16" ht="15.75" x14ac:dyDescent="0.25">
      <c r="B231" s="38"/>
      <c r="C231" s="60" t="s">
        <v>221</v>
      </c>
      <c r="D231" s="39" t="s">
        <v>231</v>
      </c>
      <c r="E231" s="40">
        <f>'დანართი N3.ა2 ჭერს ზევით'!E231-'დანართი N3.2 (ახალი ჭერის ფარგ)'!E231</f>
        <v>0</v>
      </c>
      <c r="F231" s="45">
        <f>'დანართი N3.ა2 ჭერს ზევით'!F231-'დანართი N3.2 (ახალი ჭერის ფარგ)'!F231</f>
        <v>0</v>
      </c>
      <c r="G231" s="45">
        <f>'დანართი N3.ა2 ჭერს ზევით'!G231-'დანართი N3.2 (ახალი ჭერის ფარგ)'!G231</f>
        <v>0</v>
      </c>
      <c r="H231" s="40">
        <f>'დანართი N3.ა2 ჭერს ზევით'!H231-'დანართი N3.2 (ახალი ჭერის ფარგ)'!H231</f>
        <v>0</v>
      </c>
      <c r="I231" s="45">
        <f>'დანართი N3.ა2 ჭერს ზევით'!I231-'დანართი N3.2 (ახალი ჭერის ფარგ)'!I231</f>
        <v>0</v>
      </c>
      <c r="J231" s="45">
        <f>'დანართი N3.ა2 ჭერს ზევით'!J231-'დანართი N3.2 (ახალი ჭერის ფარგ)'!J231</f>
        <v>0</v>
      </c>
      <c r="K231" s="40">
        <f>'დანართი N3.ა2 ჭერს ზევით'!K231-'დანართი N3.2 (ახალი ჭერის ფარგ)'!K231</f>
        <v>0</v>
      </c>
      <c r="L231" s="45">
        <f>'დანართი N3.ა2 ჭერს ზევით'!L231-'დანართი N3.2 (ახალი ჭერის ფარგ)'!L231</f>
        <v>0</v>
      </c>
      <c r="M231" s="45">
        <f>'დანართი N3.ა2 ჭერს ზევით'!M231-'დანართი N3.2 (ახალი ჭერის ფარგ)'!M231</f>
        <v>0</v>
      </c>
      <c r="N231" s="40">
        <f>'დანართი N3.ა2 ჭერს ზევით'!N231-'დანართი N3.2 (ახალი ჭერის ფარგ)'!N231</f>
        <v>0</v>
      </c>
      <c r="O231" s="37">
        <f>'დანართი N3.ა2 ჭერს ზევით'!O231-'დანართი N3.2 (ახალი ჭერის ფარგ)'!O231</f>
        <v>0</v>
      </c>
      <c r="P231" s="45">
        <f>'დანართი N3.ა2 ჭერს ზევით'!P231-'დანართი N3.2 (ახალი ჭერის ფარგ)'!P231</f>
        <v>0</v>
      </c>
    </row>
    <row r="232" spans="2:16" ht="30" x14ac:dyDescent="0.25">
      <c r="B232" s="38"/>
      <c r="C232" s="60" t="s">
        <v>223</v>
      </c>
      <c r="D232" s="39" t="s">
        <v>233</v>
      </c>
      <c r="E232" s="40">
        <f>'დანართი N3.ა2 ჭერს ზევით'!E232-'დანართი N3.2 (ახალი ჭერის ფარგ)'!E232</f>
        <v>0</v>
      </c>
      <c r="F232" s="45">
        <f>'დანართი N3.ა2 ჭერს ზევით'!F232-'დანართი N3.2 (ახალი ჭერის ფარგ)'!F232</f>
        <v>0</v>
      </c>
      <c r="G232" s="45">
        <f>'დანართი N3.ა2 ჭერს ზევით'!G232-'დანართი N3.2 (ახალი ჭერის ფარგ)'!G232</f>
        <v>0</v>
      </c>
      <c r="H232" s="40">
        <f>'დანართი N3.ა2 ჭერს ზევით'!H232-'დანართი N3.2 (ახალი ჭერის ფარგ)'!H232</f>
        <v>0</v>
      </c>
      <c r="I232" s="45">
        <f>'დანართი N3.ა2 ჭერს ზევით'!I232-'დანართი N3.2 (ახალი ჭერის ფარგ)'!I232</f>
        <v>0</v>
      </c>
      <c r="J232" s="45">
        <f>'დანართი N3.ა2 ჭერს ზევით'!J232-'დანართი N3.2 (ახალი ჭერის ფარგ)'!J232</f>
        <v>0</v>
      </c>
      <c r="K232" s="40">
        <f>'დანართი N3.ა2 ჭერს ზევით'!K232-'დანართი N3.2 (ახალი ჭერის ფარგ)'!K232</f>
        <v>0</v>
      </c>
      <c r="L232" s="45">
        <f>'დანართი N3.ა2 ჭერს ზევით'!L232-'დანართი N3.2 (ახალი ჭერის ფარგ)'!L232</f>
        <v>0</v>
      </c>
      <c r="M232" s="45">
        <f>'დანართი N3.ა2 ჭერს ზევით'!M232-'დანართი N3.2 (ახალი ჭერის ფარგ)'!M232</f>
        <v>0</v>
      </c>
      <c r="N232" s="40">
        <f>'დანართი N3.ა2 ჭერს ზევით'!N232-'დანართი N3.2 (ახალი ჭერის ფარგ)'!N232</f>
        <v>0</v>
      </c>
      <c r="O232" s="37">
        <f>'დანართი N3.ა2 ჭერს ზევით'!O232-'დანართი N3.2 (ახალი ჭერის ფარგ)'!O232</f>
        <v>0</v>
      </c>
      <c r="P232" s="45">
        <f>'დანართი N3.ა2 ჭერს ზევით'!P232-'დანართი N3.2 (ახალი ჭერის ფარგ)'!P232</f>
        <v>0</v>
      </c>
    </row>
    <row r="233" spans="2:16" ht="15.75" x14ac:dyDescent="0.25">
      <c r="B233" s="38"/>
      <c r="C233" s="60" t="s">
        <v>225</v>
      </c>
      <c r="D233" s="39" t="s">
        <v>521</v>
      </c>
      <c r="E233" s="40">
        <f>'დანართი N3.ა2 ჭერს ზევით'!E233-'დანართი N3.2 (ახალი ჭერის ფარგ)'!E233</f>
        <v>-140</v>
      </c>
      <c r="F233" s="45">
        <f>'დანართი N3.ა2 ჭერს ზევით'!F233-'დანართი N3.2 (ახალი ჭერის ფარგ)'!F233</f>
        <v>0</v>
      </c>
      <c r="G233" s="45">
        <f>'დანართი N3.ა2 ჭერს ზევით'!G233-'დანართი N3.2 (ახალი ჭერის ფარგ)'!G233</f>
        <v>0</v>
      </c>
      <c r="H233" s="40">
        <f>'დანართი N3.ა2 ჭერს ზევით'!H233-'დანართი N3.2 (ახალი ჭერის ფარგ)'!H233</f>
        <v>-140</v>
      </c>
      <c r="I233" s="45">
        <f>'დანართი N3.ა2 ჭერს ზევით'!I233-'დანართი N3.2 (ახალი ჭერის ფარგ)'!I233</f>
        <v>0</v>
      </c>
      <c r="J233" s="45">
        <f>'დანართი N3.ა2 ჭერს ზევით'!J233-'დანართი N3.2 (ახალი ჭერის ფარგ)'!J233</f>
        <v>0</v>
      </c>
      <c r="K233" s="40">
        <f>'დანართი N3.ა2 ჭერს ზევით'!K233-'დანართი N3.2 (ახალი ჭერის ფარგ)'!K233</f>
        <v>-140</v>
      </c>
      <c r="L233" s="45">
        <f>'დანართი N3.ა2 ჭერს ზევით'!L233-'დანართი N3.2 (ახალი ჭერის ფარგ)'!L233</f>
        <v>0</v>
      </c>
      <c r="M233" s="45">
        <f>'დანართი N3.ა2 ჭერს ზევით'!M233-'დანართი N3.2 (ახალი ჭერის ფარგ)'!M233</f>
        <v>0</v>
      </c>
      <c r="N233" s="40">
        <f>'დანართი N3.ა2 ჭერს ზევით'!N233-'დანართი N3.2 (ახალი ჭერის ფარგ)'!N233</f>
        <v>-190</v>
      </c>
      <c r="O233" s="37">
        <f>'დანართი N3.ა2 ჭერს ზევით'!O233-'დანართი N3.2 (ახალი ჭერის ფარგ)'!O233</f>
        <v>0</v>
      </c>
      <c r="P233" s="45">
        <f>'დანართი N3.ა2 ჭერს ზევით'!P233-'დანართი N3.2 (ახალი ჭერის ფარგ)'!P233</f>
        <v>0</v>
      </c>
    </row>
    <row r="234" spans="2:16" ht="30" x14ac:dyDescent="0.25">
      <c r="B234" s="38"/>
      <c r="C234" s="60" t="s">
        <v>353</v>
      </c>
      <c r="D234" s="39" t="s">
        <v>522</v>
      </c>
      <c r="E234" s="40">
        <f>'დანართი N3.ა2 ჭერს ზევით'!E234-'დანართი N3.2 (ახალი ჭერის ფარგ)'!E234</f>
        <v>0</v>
      </c>
      <c r="F234" s="45">
        <f>'დანართი N3.ა2 ჭერს ზევით'!F234-'დანართი N3.2 (ახალი ჭერის ფარგ)'!F234</f>
        <v>0</v>
      </c>
      <c r="G234" s="45">
        <f>'დანართი N3.ა2 ჭერს ზევით'!G234-'დანართი N3.2 (ახალი ჭერის ფარგ)'!G234</f>
        <v>0</v>
      </c>
      <c r="H234" s="40">
        <f>'დანართი N3.ა2 ჭერს ზევით'!H234-'დანართი N3.2 (ახალი ჭერის ფარგ)'!H234</f>
        <v>0</v>
      </c>
      <c r="I234" s="45">
        <f>'დანართი N3.ა2 ჭერს ზევით'!I234-'დანართი N3.2 (ახალი ჭერის ფარგ)'!I234</f>
        <v>0</v>
      </c>
      <c r="J234" s="45">
        <f>'დანართი N3.ა2 ჭერს ზევით'!J234-'დანართი N3.2 (ახალი ჭერის ფარგ)'!J234</f>
        <v>0</v>
      </c>
      <c r="K234" s="40">
        <f>'დანართი N3.ა2 ჭერს ზევით'!K234-'დანართი N3.2 (ახალი ჭერის ფარგ)'!K234</f>
        <v>0</v>
      </c>
      <c r="L234" s="45">
        <f>'დანართი N3.ა2 ჭერს ზევით'!L234-'დანართი N3.2 (ახალი ჭერის ფარგ)'!L234</f>
        <v>0</v>
      </c>
      <c r="M234" s="45">
        <f>'დანართი N3.ა2 ჭერს ზევით'!M234-'დანართი N3.2 (ახალი ჭერის ფარგ)'!M234</f>
        <v>0</v>
      </c>
      <c r="N234" s="40">
        <f>'დანართი N3.ა2 ჭერს ზევით'!N234-'დანართი N3.2 (ახალი ჭერის ფარგ)'!N234</f>
        <v>0</v>
      </c>
      <c r="O234" s="37">
        <f>'დანართი N3.ა2 ჭერს ზევით'!O234-'დანართი N3.2 (ახალი ჭერის ფარგ)'!O234</f>
        <v>0</v>
      </c>
      <c r="P234" s="45">
        <f>'დანართი N3.ა2 ჭერს ზევით'!P234-'დანართი N3.2 (ახალი ჭერის ფარგ)'!P234</f>
        <v>0</v>
      </c>
    </row>
    <row r="235" spans="2:16" ht="15.75" x14ac:dyDescent="0.25">
      <c r="B235" s="38"/>
      <c r="C235" s="60" t="s">
        <v>523</v>
      </c>
      <c r="D235" s="39" t="s">
        <v>525</v>
      </c>
      <c r="E235" s="40">
        <f>'დანართი N3.ა2 ჭერს ზევით'!E235-'დანართი N3.2 (ახალი ჭერის ფარგ)'!E235</f>
        <v>0</v>
      </c>
      <c r="F235" s="45">
        <f>'დანართი N3.ა2 ჭერს ზევით'!F235-'დანართი N3.2 (ახალი ჭერის ფარგ)'!F235</f>
        <v>0</v>
      </c>
      <c r="G235" s="45">
        <f>'დანართი N3.ა2 ჭერს ზევით'!G235-'დანართი N3.2 (ახალი ჭერის ფარგ)'!G235</f>
        <v>0</v>
      </c>
      <c r="H235" s="40">
        <f>'დანართი N3.ა2 ჭერს ზევით'!H235-'დანართი N3.2 (ახალი ჭერის ფარგ)'!H235</f>
        <v>0</v>
      </c>
      <c r="I235" s="45">
        <f>'დანართი N3.ა2 ჭერს ზევით'!I235-'დანართი N3.2 (ახალი ჭერის ფარგ)'!I235</f>
        <v>0</v>
      </c>
      <c r="J235" s="45">
        <f>'დანართი N3.ა2 ჭერს ზევით'!J235-'დანართი N3.2 (ახალი ჭერის ფარგ)'!J235</f>
        <v>0</v>
      </c>
      <c r="K235" s="40">
        <f>'დანართი N3.ა2 ჭერს ზევით'!K235-'დანართი N3.2 (ახალი ჭერის ფარგ)'!K235</f>
        <v>0</v>
      </c>
      <c r="L235" s="45">
        <f>'დანართი N3.ა2 ჭერს ზევით'!L235-'დანართი N3.2 (ახალი ჭერის ფარგ)'!L235</f>
        <v>0</v>
      </c>
      <c r="M235" s="45">
        <f>'დანართი N3.ა2 ჭერს ზევით'!M235-'დანართი N3.2 (ახალი ჭერის ფარგ)'!M235</f>
        <v>0</v>
      </c>
      <c r="N235" s="40">
        <f>'დანართი N3.ა2 ჭერს ზევით'!N235-'დანართი N3.2 (ახალი ჭერის ფარგ)'!N235</f>
        <v>0</v>
      </c>
      <c r="O235" s="37">
        <f>'დანართი N3.ა2 ჭერს ზევით'!O235-'დანართი N3.2 (ახალი ჭერის ფარგ)'!O235</f>
        <v>0</v>
      </c>
      <c r="P235" s="45">
        <f>'დანართი N3.ა2 ჭერს ზევით'!P235-'დანართი N3.2 (ახალი ჭერის ფარგ)'!P235</f>
        <v>0</v>
      </c>
    </row>
    <row r="236" spans="2:16" ht="90" x14ac:dyDescent="0.25">
      <c r="B236" s="38"/>
      <c r="C236" s="60" t="s">
        <v>524</v>
      </c>
      <c r="D236" s="39" t="s">
        <v>526</v>
      </c>
      <c r="E236" s="40">
        <f>'დანართი N3.ა2 ჭერს ზევით'!E236-'დანართი N3.2 (ახალი ჭერის ფარგ)'!E236</f>
        <v>0</v>
      </c>
      <c r="F236" s="45">
        <f>'დანართი N3.ა2 ჭერს ზევით'!F236-'დანართი N3.2 (ახალი ჭერის ფარგ)'!F236</f>
        <v>0</v>
      </c>
      <c r="G236" s="45">
        <f>'დანართი N3.ა2 ჭერს ზევით'!G236-'დანართი N3.2 (ახალი ჭერის ფარგ)'!G236</f>
        <v>0</v>
      </c>
      <c r="H236" s="40">
        <f>'დანართი N3.ა2 ჭერს ზევით'!H236-'დანართი N3.2 (ახალი ჭერის ფარგ)'!H236</f>
        <v>0</v>
      </c>
      <c r="I236" s="45">
        <f>'დანართი N3.ა2 ჭერს ზევით'!I236-'დანართი N3.2 (ახალი ჭერის ფარგ)'!I236</f>
        <v>0</v>
      </c>
      <c r="J236" s="45">
        <f>'დანართი N3.ა2 ჭერს ზევით'!J236-'დანართი N3.2 (ახალი ჭერის ფარგ)'!J236</f>
        <v>0</v>
      </c>
      <c r="K236" s="40">
        <f>'დანართი N3.ა2 ჭერს ზევით'!K236-'დანართი N3.2 (ახალი ჭერის ფარგ)'!K236</f>
        <v>0</v>
      </c>
      <c r="L236" s="45">
        <f>'დანართი N3.ა2 ჭერს ზევით'!L236-'დანართი N3.2 (ახალი ჭერის ფარგ)'!L236</f>
        <v>0</v>
      </c>
      <c r="M236" s="45">
        <f>'დანართი N3.ა2 ჭერს ზევით'!M236-'დანართი N3.2 (ახალი ჭერის ფარგ)'!M236</f>
        <v>0</v>
      </c>
      <c r="N236" s="40">
        <f>'დანართი N3.ა2 ჭერს ზევით'!N236-'დანართი N3.2 (ახალი ჭერის ფარგ)'!N236</f>
        <v>0</v>
      </c>
      <c r="O236" s="37">
        <f>'დანართი N3.ა2 ჭერს ზევით'!O236-'დანართი N3.2 (ახალი ჭერის ფარგ)'!O236</f>
        <v>0</v>
      </c>
      <c r="P236" s="45">
        <f>'დანართი N3.ა2 ჭერს ზევით'!P236-'დანართი N3.2 (ახალი ჭერის ფარგ)'!P236</f>
        <v>0</v>
      </c>
    </row>
    <row r="237" spans="2:16" ht="18" x14ac:dyDescent="0.25">
      <c r="B237" s="30" t="s">
        <v>531</v>
      </c>
      <c r="C237" s="31"/>
      <c r="D237" s="53" t="s">
        <v>113</v>
      </c>
      <c r="E237" s="32">
        <f>'დანართი N3.ა2 ჭერს ზევით'!E237-'დანართი N3.2 (ახალი ჭერის ფარგ)'!E237</f>
        <v>12310</v>
      </c>
      <c r="F237" s="33">
        <f>'დანართი N3.ა2 ჭერს ზევით'!F237-'დანართი N3.2 (ახალი ჭერის ფარგ)'!F237</f>
        <v>12310</v>
      </c>
      <c r="G237" s="33">
        <f>'დანართი N3.ა2 ჭერს ზევით'!G237-'დანართი N3.2 (ახალი ჭერის ფარგ)'!G237</f>
        <v>0</v>
      </c>
      <c r="H237" s="32">
        <f>'დანართი N3.ა2 ჭერს ზევით'!H237-'დანართი N3.2 (ახალი ჭერის ფარგ)'!H237</f>
        <v>7497</v>
      </c>
      <c r="I237" s="103">
        <f>'დანართი N3.ა2 ჭერს ზევით'!I237-'დანართი N3.2 (ახალი ჭერის ფარგ)'!I237</f>
        <v>7497</v>
      </c>
      <c r="J237" s="33">
        <f>'დანართი N3.ა2 ჭერს ზევით'!J237-'დანართი N3.2 (ახალი ჭერის ფარგ)'!J237</f>
        <v>0</v>
      </c>
      <c r="K237" s="32">
        <f>'დანართი N3.ა2 ჭერს ზევით'!K237-'დანართი N3.2 (ახალი ჭერის ფარგ)'!K237</f>
        <v>359</v>
      </c>
      <c r="L237" s="103">
        <f>'დანართი N3.ა2 ჭერს ზევით'!L237-'დანართი N3.2 (ახალი ჭერის ფარგ)'!L237</f>
        <v>359</v>
      </c>
      <c r="M237" s="33">
        <f>'დანართი N3.ა2 ჭერს ზევით'!M237-'დანართი N3.2 (ახალი ჭერის ფარგ)'!M237</f>
        <v>0</v>
      </c>
      <c r="N237" s="32">
        <f>'დანართი N3.ა2 ჭერს ზევით'!N237-'დანართი N3.2 (ახალი ჭერის ფარგ)'!N237</f>
        <v>-810</v>
      </c>
      <c r="O237" s="103">
        <f>'დანართი N3.ა2 ჭერს ზევით'!O237-'დანართი N3.2 (ახალი ჭერის ფარგ)'!O237</f>
        <v>-810</v>
      </c>
      <c r="P237" s="33">
        <f>'დანართი N3.ა2 ჭერს ზევით'!P237-'დანართი N3.2 (ახალი ჭერის ფარგ)'!P237</f>
        <v>0</v>
      </c>
    </row>
    <row r="238" spans="2:16" ht="18" x14ac:dyDescent="0.25">
      <c r="B238" s="41"/>
      <c r="C238" s="42"/>
      <c r="D238" s="43" t="s">
        <v>151</v>
      </c>
      <c r="E238" s="36">
        <f>'დანართი N3.ა2 ჭერს ზევით'!E238-'დანართი N3.2 (ახალი ჭერის ფარგ)'!E238</f>
        <v>0</v>
      </c>
      <c r="F238" s="36">
        <f>'დანართი N3.ა2 ჭერს ზევით'!F238-'დანართი N3.2 (ახალი ჭერის ფარგ)'!F238</f>
        <v>0</v>
      </c>
      <c r="G238" s="36">
        <f>'დანართი N3.ა2 ჭერს ზევით'!G238-'დანართი N3.2 (ახალი ჭერის ფარგ)'!G238</f>
        <v>0</v>
      </c>
      <c r="H238" s="36">
        <f>'დანართი N3.ა2 ჭერს ზევით'!H238-'დანართი N3.2 (ახალი ჭერის ფარგ)'!H238</f>
        <v>0</v>
      </c>
      <c r="I238" s="36">
        <f>'დანართი N3.ა2 ჭერს ზევით'!I238-'დანართი N3.2 (ახალი ჭერის ფარგ)'!I238</f>
        <v>0</v>
      </c>
      <c r="J238" s="36">
        <f>'დანართი N3.ა2 ჭერს ზევით'!J238-'დანართი N3.2 (ახალი ჭერის ფარგ)'!J238</f>
        <v>0</v>
      </c>
      <c r="K238" s="36">
        <f>'დანართი N3.ა2 ჭერს ზევით'!K238-'დანართი N3.2 (ახალი ჭერის ფარგ)'!K238</f>
        <v>0</v>
      </c>
      <c r="L238" s="36">
        <f>'დანართი N3.ა2 ჭერს ზევით'!L238-'დანართი N3.2 (ახალი ჭერის ფარგ)'!L238</f>
        <v>0</v>
      </c>
      <c r="M238" s="36">
        <f>'დანართი N3.ა2 ჭერს ზევით'!M238-'დანართი N3.2 (ახალი ჭერის ფარგ)'!M238</f>
        <v>0</v>
      </c>
      <c r="N238" s="36">
        <f>'დანართი N3.ა2 ჭერს ზევით'!N238-'დანართი N3.2 (ახალი ჭერის ფარგ)'!N238</f>
        <v>0</v>
      </c>
      <c r="O238" s="36">
        <f>'დანართი N3.ა2 ჭერს ზევით'!O238-'დანართი N3.2 (ახალი ჭერის ფარგ)'!O238</f>
        <v>0</v>
      </c>
      <c r="P238" s="36">
        <f>'დანართი N3.ა2 ჭერს ზევით'!P238-'დანართი N3.2 (ახალი ჭერის ფარგ)'!P238</f>
        <v>0</v>
      </c>
    </row>
    <row r="239" spans="2:16" ht="18" x14ac:dyDescent="0.25">
      <c r="B239" s="41"/>
      <c r="C239" s="42"/>
      <c r="D239" s="44" t="s">
        <v>335</v>
      </c>
      <c r="E239" s="36">
        <f>'დანართი N3.ა2 ჭერს ზევით'!E239-'დანართი N3.2 (ახალი ჭერის ფარგ)'!E239</f>
        <v>0</v>
      </c>
      <c r="F239" s="37">
        <f>'დანართი N3.ა2 ჭერს ზევით'!F239-'დანართი N3.2 (ახალი ჭერის ფარგ)'!F239</f>
        <v>0</v>
      </c>
      <c r="G239" s="37">
        <f>'დანართი N3.ა2 ჭერს ზევით'!G239-'დანართი N3.2 (ახალი ჭერის ფარგ)'!G239</f>
        <v>0</v>
      </c>
      <c r="H239" s="36">
        <f>'დანართი N3.ა2 ჭერს ზევით'!H239-'დანართი N3.2 (ახალი ჭერის ფარგ)'!H239</f>
        <v>0</v>
      </c>
      <c r="I239" s="37">
        <f>'დანართი N3.ა2 ჭერს ზევით'!I239-'დანართი N3.2 (ახალი ჭერის ფარგ)'!I239</f>
        <v>0</v>
      </c>
      <c r="J239" s="37">
        <f>'დანართი N3.ა2 ჭერს ზევით'!J239-'დანართი N3.2 (ახალი ჭერის ფარგ)'!J239</f>
        <v>0</v>
      </c>
      <c r="K239" s="36">
        <f>'დანართი N3.ა2 ჭერს ზევით'!K239-'დანართი N3.2 (ახალი ჭერის ფარგ)'!K239</f>
        <v>0</v>
      </c>
      <c r="L239" s="37">
        <f>'დანართი N3.ა2 ჭერს ზევით'!L239-'დანართი N3.2 (ახალი ჭერის ფარგ)'!L239</f>
        <v>0</v>
      </c>
      <c r="M239" s="37">
        <f>'დანართი N3.ა2 ჭერს ზევით'!M239-'დანართი N3.2 (ახალი ჭერის ფარგ)'!M239</f>
        <v>0</v>
      </c>
      <c r="N239" s="36">
        <f>'დანართი N3.ა2 ჭერს ზევით'!N239-'დანართი N3.2 (ახალი ჭერის ფარგ)'!N239</f>
        <v>0</v>
      </c>
      <c r="O239" s="37">
        <f>'დანართი N3.ა2 ჭერს ზევით'!O239-'დანართი N3.2 (ახალი ჭერის ფარგ)'!O239</f>
        <v>0</v>
      </c>
      <c r="P239" s="37">
        <f>'დანართი N3.ა2 ჭერს ზევით'!P239-'დანართი N3.2 (ახალი ჭერის ფარგ)'!P239</f>
        <v>0</v>
      </c>
    </row>
    <row r="240" spans="2:16" ht="18" x14ac:dyDescent="0.25">
      <c r="B240" s="41"/>
      <c r="C240" s="42"/>
      <c r="D240" s="44" t="s">
        <v>155</v>
      </c>
      <c r="E240" s="36">
        <f>'დანართი N3.ა2 ჭერს ზევით'!E240-'დანართი N3.2 (ახალი ჭერის ფარგ)'!E240</f>
        <v>0</v>
      </c>
      <c r="F240" s="37">
        <f>'დანართი N3.ა2 ჭერს ზევით'!F240-'დანართი N3.2 (ახალი ჭერის ფარგ)'!F240</f>
        <v>0</v>
      </c>
      <c r="G240" s="37">
        <f>'დანართი N3.ა2 ჭერს ზევით'!G240-'დანართი N3.2 (ახალი ჭერის ფარგ)'!G240</f>
        <v>0</v>
      </c>
      <c r="H240" s="36">
        <f>'დანართი N3.ა2 ჭერს ზევით'!H240-'დანართი N3.2 (ახალი ჭერის ფარგ)'!H240</f>
        <v>0</v>
      </c>
      <c r="I240" s="37">
        <f>'დანართი N3.ა2 ჭერს ზევით'!I240-'დანართი N3.2 (ახალი ჭერის ფარგ)'!I240</f>
        <v>0</v>
      </c>
      <c r="J240" s="37">
        <f>'დანართი N3.ა2 ჭერს ზევით'!J240-'დანართი N3.2 (ახალი ჭერის ფარგ)'!J240</f>
        <v>0</v>
      </c>
      <c r="K240" s="36">
        <f>'დანართი N3.ა2 ჭერს ზევით'!K240-'დანართი N3.2 (ახალი ჭერის ფარგ)'!K240</f>
        <v>0</v>
      </c>
      <c r="L240" s="37">
        <f>'დანართი N3.ა2 ჭერს ზევით'!L240-'დანართი N3.2 (ახალი ჭერის ფარგ)'!L240</f>
        <v>0</v>
      </c>
      <c r="M240" s="37">
        <f>'დანართი N3.ა2 ჭერს ზევით'!M240-'დანართი N3.2 (ახალი ჭერის ფარგ)'!M240</f>
        <v>0</v>
      </c>
      <c r="N240" s="36">
        <f>'დანართი N3.ა2 ჭერს ზევით'!N240-'დანართი N3.2 (ახალი ჭერის ფარგ)'!N240</f>
        <v>0</v>
      </c>
      <c r="O240" s="37">
        <f>'დანართი N3.ა2 ჭერს ზევით'!O240-'დანართი N3.2 (ახალი ჭერის ფარგ)'!O240</f>
        <v>0</v>
      </c>
      <c r="P240" s="37">
        <f>'დანართი N3.ა2 ჭერს ზევით'!P240-'დანართი N3.2 (ახალი ჭერის ფარგ)'!P240</f>
        <v>0</v>
      </c>
    </row>
    <row r="241" spans="2:16" ht="15.75" x14ac:dyDescent="0.25">
      <c r="B241" s="38"/>
      <c r="C241" s="60" t="s">
        <v>227</v>
      </c>
      <c r="D241" s="39" t="s">
        <v>527</v>
      </c>
      <c r="E241" s="40">
        <f>'დანართი N3.ა2 ჭერს ზევით'!E241-'დანართი N3.2 (ახალი ჭერის ფარგ)'!E241</f>
        <v>775</v>
      </c>
      <c r="F241" s="45">
        <f>'დანართი N3.ა2 ჭერს ზევით'!F241-'დანართი N3.2 (ახალი ჭერის ფარგ)'!F241</f>
        <v>775</v>
      </c>
      <c r="G241" s="45">
        <f>'დანართი N3.ა2 ჭერს ზევით'!G241-'დანართი N3.2 (ახალი ჭერის ფარგ)'!G241</f>
        <v>0</v>
      </c>
      <c r="H241" s="40">
        <f>'დანართი N3.ა2 ჭერს ზევით'!H241-'დანართი N3.2 (ახალი ჭერის ფარგ)'!H241</f>
        <v>962</v>
      </c>
      <c r="I241" s="45">
        <f>'დანართი N3.ა2 ჭერს ზევით'!I241-'დანართი N3.2 (ახალი ჭერის ფარგ)'!I241</f>
        <v>962</v>
      </c>
      <c r="J241" s="45">
        <f>'დანართი N3.ა2 ჭერს ზევით'!J241-'დანართი N3.2 (ახალი ჭერის ფარგ)'!J241</f>
        <v>0</v>
      </c>
      <c r="K241" s="40">
        <f>'დანართი N3.ა2 ჭერს ზევით'!K241-'დანართი N3.2 (ახალი ჭერის ფარგ)'!K241</f>
        <v>1169</v>
      </c>
      <c r="L241" s="45">
        <f>'დანართი N3.ა2 ჭერს ზევით'!L241-'დანართი N3.2 (ახალი ჭერის ფარგ)'!L241</f>
        <v>1169</v>
      </c>
      <c r="M241" s="45">
        <f>'დანართი N3.ა2 ჭერს ზევით'!M241-'დანართი N3.2 (ახალი ჭერის ფარგ)'!M241</f>
        <v>0</v>
      </c>
      <c r="N241" s="40">
        <f>'დანართი N3.ა2 ჭერს ზევით'!N241-'დანართი N3.2 (ახალი ჭერის ფარგ)'!N241</f>
        <v>0</v>
      </c>
      <c r="O241" s="37">
        <f>'დანართი N3.ა2 ჭერს ზევით'!O241-'დანართი N3.2 (ახალი ჭერის ფარგ)'!O241</f>
        <v>0</v>
      </c>
      <c r="P241" s="45">
        <f>'დანართი N3.ა2 ჭერს ზევით'!P241-'დანართი N3.2 (ახალი ჭერის ფარგ)'!P241</f>
        <v>0</v>
      </c>
    </row>
    <row r="242" spans="2:16" ht="15.75" x14ac:dyDescent="0.25">
      <c r="B242" s="38"/>
      <c r="C242" s="60" t="s">
        <v>229</v>
      </c>
      <c r="D242" s="39" t="s">
        <v>528</v>
      </c>
      <c r="E242" s="40">
        <f>'დანართი N3.ა2 ჭერს ზევით'!E242-'დანართი N3.2 (ახალი ჭერის ფარგ)'!E242</f>
        <v>11535</v>
      </c>
      <c r="F242" s="45">
        <f>'დანართი N3.ა2 ჭერს ზევით'!F242-'დანართი N3.2 (ახალი ჭერის ფარგ)'!F242</f>
        <v>11535</v>
      </c>
      <c r="G242" s="45">
        <f>'დანართი N3.ა2 ჭერს ზევით'!G242-'დანართი N3.2 (ახალი ჭერის ფარგ)'!G242</f>
        <v>0</v>
      </c>
      <c r="H242" s="40">
        <f>'დანართი N3.ა2 ჭერს ზევით'!H242-'დანართი N3.2 (ახალი ჭერის ფარგ)'!H242</f>
        <v>6735</v>
      </c>
      <c r="I242" s="45">
        <f>'დანართი N3.ა2 ჭერს ზევით'!I242-'დანართი N3.2 (ახალი ჭერის ფარგ)'!I242</f>
        <v>6735</v>
      </c>
      <c r="J242" s="45">
        <f>'დანართი N3.ა2 ჭერს ზევით'!J242-'დანართი N3.2 (ახალი ჭერის ფარგ)'!J242</f>
        <v>0</v>
      </c>
      <c r="K242" s="40">
        <f>'დანართი N3.ა2 ჭერს ზევით'!K242-'დანართი N3.2 (ახალი ჭერის ფარგ)'!K242</f>
        <v>-810</v>
      </c>
      <c r="L242" s="45">
        <f>'დანართი N3.ა2 ჭერს ზევით'!L242-'დანართი N3.2 (ახალი ჭერის ფარგ)'!L242</f>
        <v>-810</v>
      </c>
      <c r="M242" s="45">
        <f>'დანართი N3.ა2 ჭერს ზევით'!M242-'დანართი N3.2 (ახალი ჭერის ფარგ)'!M242</f>
        <v>0</v>
      </c>
      <c r="N242" s="40">
        <f>'დანართი N3.ა2 ჭერს ზევით'!N242-'დანართი N3.2 (ახალი ჭერის ფარგ)'!N242</f>
        <v>-810</v>
      </c>
      <c r="O242" s="37">
        <f>'დანართი N3.ა2 ჭერს ზევით'!O242-'დანართი N3.2 (ახალი ჭერის ფარგ)'!O242</f>
        <v>-810</v>
      </c>
      <c r="P242" s="45">
        <f>'დანართი N3.ა2 ჭერს ზევით'!P242-'დანართი N3.2 (ახალი ჭერის ფარგ)'!P242</f>
        <v>0</v>
      </c>
    </row>
    <row r="243" spans="2:16" ht="15.75" x14ac:dyDescent="0.25">
      <c r="B243" s="38"/>
      <c r="C243" s="60" t="s">
        <v>230</v>
      </c>
      <c r="D243" s="39" t="s">
        <v>529</v>
      </c>
      <c r="E243" s="40">
        <f>'დანართი N3.ა2 ჭერს ზევით'!E243-'დანართი N3.2 (ახალი ჭერის ფარგ)'!E243</f>
        <v>0</v>
      </c>
      <c r="F243" s="45">
        <f>'დანართი N3.ა2 ჭერს ზევით'!F243-'დანართი N3.2 (ახალი ჭერის ფარგ)'!F243</f>
        <v>0</v>
      </c>
      <c r="G243" s="45">
        <f>'დანართი N3.ა2 ჭერს ზევით'!G243-'დანართი N3.2 (ახალი ჭერის ფარგ)'!G243</f>
        <v>0</v>
      </c>
      <c r="H243" s="40">
        <f>'დანართი N3.ა2 ჭერს ზევით'!H243-'დანართი N3.2 (ახალი ჭერის ფარგ)'!H243</f>
        <v>-200</v>
      </c>
      <c r="I243" s="45">
        <f>'დანართი N3.ა2 ჭერს ზევით'!I243-'დანართი N3.2 (ახალი ჭერის ფარგ)'!I243</f>
        <v>-200</v>
      </c>
      <c r="J243" s="45">
        <f>'დანართი N3.ა2 ჭერს ზევით'!J243-'დანართი N3.2 (ახალი ჭერის ფარგ)'!J243</f>
        <v>0</v>
      </c>
      <c r="K243" s="40">
        <f>'დანართი N3.ა2 ჭერს ზევით'!K243-'დანართი N3.2 (ახალი ჭერის ფარგ)'!K243</f>
        <v>0</v>
      </c>
      <c r="L243" s="45">
        <f>'დანართი N3.ა2 ჭერს ზევით'!L243-'დანართი N3.2 (ახალი ჭერის ფარგ)'!L243</f>
        <v>0</v>
      </c>
      <c r="M243" s="45">
        <f>'დანართი N3.ა2 ჭერს ზევით'!M243-'დანართი N3.2 (ახალი ჭერის ფარგ)'!M243</f>
        <v>0</v>
      </c>
      <c r="N243" s="40">
        <f>'დანართი N3.ა2 ჭერს ზევით'!N243-'დანართი N3.2 (ახალი ჭერის ფარგ)'!N243</f>
        <v>0</v>
      </c>
      <c r="O243" s="37">
        <f>'დანართი N3.ა2 ჭერს ზევით'!O243-'დანართი N3.2 (ახალი ჭერის ფარგ)'!O243</f>
        <v>0</v>
      </c>
      <c r="P243" s="45">
        <f>'დანართი N3.ა2 ჭერს ზევით'!P243-'დანართი N3.2 (ახალი ჭერის ფარგ)'!P243</f>
        <v>0</v>
      </c>
    </row>
    <row r="244" spans="2:16" ht="15.75" x14ac:dyDescent="0.25">
      <c r="B244" s="38"/>
      <c r="C244" s="60" t="s">
        <v>232</v>
      </c>
      <c r="D244" s="39" t="s">
        <v>530</v>
      </c>
      <c r="E244" s="40">
        <f>'დანართი N3.ა2 ჭერს ზევით'!E244-'დანართი N3.2 (ახალი ჭერის ფარგ)'!E244</f>
        <v>0</v>
      </c>
      <c r="F244" s="45">
        <f>'დანართი N3.ა2 ჭერს ზევით'!F244-'დანართი N3.2 (ახალი ჭერის ფარგ)'!F244</f>
        <v>0</v>
      </c>
      <c r="G244" s="45">
        <f>'დანართი N3.ა2 ჭერს ზევით'!G244-'დანართი N3.2 (ახალი ჭერის ფარგ)'!G244</f>
        <v>0</v>
      </c>
      <c r="H244" s="40">
        <f>'დანართი N3.ა2 ჭერს ზევით'!H244-'დანართი N3.2 (ახალი ჭერის ფარგ)'!H244</f>
        <v>0</v>
      </c>
      <c r="I244" s="45">
        <f>'დანართი N3.ა2 ჭერს ზევით'!I244-'დანართი N3.2 (ახალი ჭერის ფარგ)'!I244</f>
        <v>0</v>
      </c>
      <c r="J244" s="45">
        <f>'დანართი N3.ა2 ჭერს ზევით'!J244-'დანართი N3.2 (ახალი ჭერის ფარგ)'!J244</f>
        <v>0</v>
      </c>
      <c r="K244" s="40">
        <f>'დანართი N3.ა2 ჭერს ზევით'!K244-'დანართი N3.2 (ახალი ჭერის ფარგ)'!K244</f>
        <v>0</v>
      </c>
      <c r="L244" s="45">
        <f>'დანართი N3.ა2 ჭერს ზევით'!L244-'დანართი N3.2 (ახალი ჭერის ფარგ)'!L244</f>
        <v>0</v>
      </c>
      <c r="M244" s="45">
        <f>'დანართი N3.ა2 ჭერს ზევით'!M244-'დანართი N3.2 (ახალი ჭერის ფარგ)'!M244</f>
        <v>0</v>
      </c>
      <c r="N244" s="40">
        <f>'დანართი N3.ა2 ჭერს ზევით'!N244-'დანართი N3.2 (ახალი ჭერის ფარგ)'!N244</f>
        <v>0</v>
      </c>
      <c r="O244" s="37">
        <f>'დანართი N3.ა2 ჭერს ზევით'!O244-'დანართი N3.2 (ახალი ჭერის ფარგ)'!O244</f>
        <v>0</v>
      </c>
      <c r="P244" s="45">
        <f>'დანართი N3.ა2 ჭერს ზევით'!P244-'დანართი N3.2 (ახალი ჭერის ფარგ)'!P244</f>
        <v>0</v>
      </c>
    </row>
    <row r="245" spans="2:16" ht="36" x14ac:dyDescent="0.25">
      <c r="B245" s="30" t="s">
        <v>532</v>
      </c>
      <c r="C245" s="31"/>
      <c r="D245" s="53" t="s">
        <v>115</v>
      </c>
      <c r="E245" s="32">
        <f>'დანართი N3.ა2 ჭერს ზევით'!E245-'დანართი N3.2 (ახალი ჭერის ფარგ)'!E245</f>
        <v>10496</v>
      </c>
      <c r="F245" s="33">
        <f>'დანართი N3.ა2 ჭერს ზევით'!F245-'დანართი N3.2 (ახალი ჭერის ფარგ)'!F245</f>
        <v>10496</v>
      </c>
      <c r="G245" s="33">
        <f>'დანართი N3.ა2 ჭერს ზევით'!G245-'დანართი N3.2 (ახალი ჭერის ფარგ)'!G245</f>
        <v>0</v>
      </c>
      <c r="H245" s="32">
        <f>'დანართი N3.ა2 ჭერს ზევით'!H245-'დანართი N3.2 (ახალი ჭერის ფარგ)'!H245</f>
        <v>11789</v>
      </c>
      <c r="I245" s="33">
        <f>'დანართი N3.ა2 ჭერს ზევით'!I245-'დანართი N3.2 (ახალი ჭერის ფარგ)'!I245</f>
        <v>11789</v>
      </c>
      <c r="J245" s="33">
        <f>'დანართი N3.ა2 ჭერს ზევით'!J245-'დანართი N3.2 (ახალი ჭერის ფარგ)'!J245</f>
        <v>0</v>
      </c>
      <c r="K245" s="32">
        <f>'დანართი N3.ა2 ჭერს ზევით'!K245-'დანართი N3.2 (ახალი ჭერის ფარგ)'!K245</f>
        <v>6776</v>
      </c>
      <c r="L245" s="33">
        <f>'დანართი N3.ა2 ჭერს ზევით'!L245-'დანართი N3.2 (ახალი ჭერის ფარგ)'!L245</f>
        <v>6776</v>
      </c>
      <c r="M245" s="33">
        <f>'დანართი N3.ა2 ჭერს ზევით'!M245-'დანართი N3.2 (ახალი ჭერის ფარგ)'!M245</f>
        <v>0</v>
      </c>
      <c r="N245" s="32">
        <f>'დანართი N3.ა2 ჭერს ზევით'!N245-'დანართი N3.2 (ახალი ჭერის ფარგ)'!N245</f>
        <v>7370</v>
      </c>
      <c r="O245" s="33">
        <f>'დანართი N3.ა2 ჭერს ზევით'!O245-'დანართი N3.2 (ახალი ჭერის ფარგ)'!O245</f>
        <v>7370</v>
      </c>
      <c r="P245" s="33">
        <f>'დანართი N3.ა2 ჭერს ზევით'!P245-'დანართი N3.2 (ახალი ჭერის ფარგ)'!P245</f>
        <v>0</v>
      </c>
    </row>
    <row r="246" spans="2:16" ht="18" x14ac:dyDescent="0.25">
      <c r="B246" s="41"/>
      <c r="C246" s="42"/>
      <c r="D246" s="43" t="s">
        <v>151</v>
      </c>
      <c r="E246" s="36">
        <f>'დანართი N3.ა2 ჭერს ზევით'!E246-'დანართი N3.2 (ახალი ჭერის ფარგ)'!E246</f>
        <v>59</v>
      </c>
      <c r="F246" s="36">
        <f>'დანართი N3.ა2 ჭერს ზევით'!F246-'დანართი N3.2 (ახალი ჭერის ფარგ)'!F246</f>
        <v>59</v>
      </c>
      <c r="G246" s="36">
        <f>'დანართი N3.ა2 ჭერს ზევით'!G246-'დანართი N3.2 (ახალი ჭერის ფარგ)'!G246</f>
        <v>0</v>
      </c>
      <c r="H246" s="36">
        <f>'დანართი N3.ა2 ჭერს ზევით'!H246-'დანართი N3.2 (ახალი ჭერის ფარგ)'!H246</f>
        <v>59</v>
      </c>
      <c r="I246" s="36">
        <f>'დანართი N3.ა2 ჭერს ზევით'!I246-'დანართი N3.2 (ახალი ჭერის ფარგ)'!I246</f>
        <v>59</v>
      </c>
      <c r="J246" s="36">
        <f>'დანართი N3.ა2 ჭერს ზევით'!J246-'დანართი N3.2 (ახალი ჭერის ფარგ)'!J246</f>
        <v>0</v>
      </c>
      <c r="K246" s="36">
        <f>'დანართი N3.ა2 ჭერს ზევით'!K246-'დანართი N3.2 (ახალი ჭერის ფარგ)'!K246</f>
        <v>59</v>
      </c>
      <c r="L246" s="36">
        <f>'დანართი N3.ა2 ჭერს ზევით'!L246-'დანართი N3.2 (ახალი ჭერის ფარგ)'!L246</f>
        <v>59</v>
      </c>
      <c r="M246" s="36">
        <f>'დანართი N3.ა2 ჭერს ზევით'!M246-'დანართი N3.2 (ახალი ჭერის ფარგ)'!M246</f>
        <v>0</v>
      </c>
      <c r="N246" s="36">
        <f>'დანართი N3.ა2 ჭერს ზევით'!N246-'დანართი N3.2 (ახალი ჭერის ფარგ)'!N246</f>
        <v>59</v>
      </c>
      <c r="O246" s="36">
        <f>'დანართი N3.ა2 ჭერს ზევით'!O246-'დანართი N3.2 (ახალი ჭერის ფარგ)'!O246</f>
        <v>59</v>
      </c>
      <c r="P246" s="36">
        <f>'დანართი N3.ა2 ჭერს ზევით'!P246-'დანართი N3.2 (ახალი ჭერის ფარგ)'!P246</f>
        <v>0</v>
      </c>
    </row>
    <row r="247" spans="2:16" ht="18" x14ac:dyDescent="0.25">
      <c r="B247" s="41"/>
      <c r="C247" s="42"/>
      <c r="D247" s="44" t="s">
        <v>335</v>
      </c>
      <c r="E247" s="36">
        <f>'დანართი N3.ა2 ჭერს ზევით'!E247-'დანართი N3.2 (ახალი ჭერის ფარგ)'!E247</f>
        <v>0</v>
      </c>
      <c r="F247" s="37">
        <f>'დანართი N3.ა2 ჭერს ზევით'!F247-'დანართი N3.2 (ახალი ჭერის ფარგ)'!F247</f>
        <v>0</v>
      </c>
      <c r="G247" s="37">
        <f>'დანართი N3.ა2 ჭერს ზევით'!G247-'დანართი N3.2 (ახალი ჭერის ფარგ)'!G247</f>
        <v>0</v>
      </c>
      <c r="H247" s="36">
        <f>'დანართი N3.ა2 ჭერს ზევით'!H247-'დანართი N3.2 (ახალი ჭერის ფარგ)'!H247</f>
        <v>0</v>
      </c>
      <c r="I247" s="37">
        <f>'დანართი N3.ა2 ჭერს ზევით'!I247-'დანართი N3.2 (ახალი ჭერის ფარგ)'!I247</f>
        <v>0</v>
      </c>
      <c r="J247" s="37">
        <f>'დანართი N3.ა2 ჭერს ზევით'!J247-'დანართი N3.2 (ახალი ჭერის ფარგ)'!J247</f>
        <v>0</v>
      </c>
      <c r="K247" s="36">
        <f>'დანართი N3.ა2 ჭერს ზევით'!K247-'დანართი N3.2 (ახალი ჭერის ფარგ)'!K247</f>
        <v>0</v>
      </c>
      <c r="L247" s="37">
        <f>'დანართი N3.ა2 ჭერს ზევით'!L247-'დანართი N3.2 (ახალი ჭერის ფარგ)'!L247</f>
        <v>0</v>
      </c>
      <c r="M247" s="37">
        <f>'დანართი N3.ა2 ჭერს ზევით'!M247-'დანართი N3.2 (ახალი ჭერის ფარგ)'!M247</f>
        <v>0</v>
      </c>
      <c r="N247" s="36">
        <f>'დანართი N3.ა2 ჭერს ზევით'!N247-'დანართი N3.2 (ახალი ჭერის ფარგ)'!N247</f>
        <v>0</v>
      </c>
      <c r="O247" s="37">
        <f>'დანართი N3.ა2 ჭერს ზევით'!O247-'დანართი N3.2 (ახალი ჭერის ფარგ)'!O247</f>
        <v>0</v>
      </c>
      <c r="P247" s="37">
        <f>'დანართი N3.ა2 ჭერს ზევით'!P247-'დანართი N3.2 (ახალი ჭერის ფარგ)'!P247</f>
        <v>0</v>
      </c>
    </row>
    <row r="248" spans="2:16" ht="18" x14ac:dyDescent="0.25">
      <c r="B248" s="41"/>
      <c r="C248" s="42"/>
      <c r="D248" s="44" t="s">
        <v>155</v>
      </c>
      <c r="E248" s="61">
        <f>'დანართი N3.ა2 ჭერს ზევით'!E248-'დანართი N3.2 (ახალი ჭერის ფარგ)'!E248</f>
        <v>59</v>
      </c>
      <c r="F248" s="59">
        <f>'დანართი N3.ა2 ჭერს ზევით'!F248-'დანართი N3.2 (ახალი ჭერის ფარგ)'!F248</f>
        <v>59</v>
      </c>
      <c r="G248" s="59">
        <f>'დანართი N3.ა2 ჭერს ზევით'!G248-'დანართი N3.2 (ახალი ჭერის ფარგ)'!G248</f>
        <v>0</v>
      </c>
      <c r="H248" s="61">
        <f>'დანართი N3.ა2 ჭერს ზევით'!H248-'დანართი N3.2 (ახალი ჭერის ფარგ)'!H248</f>
        <v>59</v>
      </c>
      <c r="I248" s="59">
        <f>'დანართი N3.ა2 ჭერს ზევით'!I248-'დანართი N3.2 (ახალი ჭერის ფარგ)'!I248</f>
        <v>59</v>
      </c>
      <c r="J248" s="59">
        <f>'დანართი N3.ა2 ჭერს ზევით'!J248-'დანართი N3.2 (ახალი ჭერის ფარგ)'!J248</f>
        <v>0</v>
      </c>
      <c r="K248" s="61">
        <f>'დანართი N3.ა2 ჭერს ზევით'!K248-'დანართი N3.2 (ახალი ჭერის ფარგ)'!K248</f>
        <v>59</v>
      </c>
      <c r="L248" s="59">
        <f>'დანართი N3.ა2 ჭერს ზევით'!L248-'დანართი N3.2 (ახალი ჭერის ფარგ)'!L248</f>
        <v>59</v>
      </c>
      <c r="M248" s="59">
        <f>'დანართი N3.ა2 ჭერს ზევით'!M248-'დანართი N3.2 (ახალი ჭერის ფარგ)'!M248</f>
        <v>0</v>
      </c>
      <c r="N248" s="61">
        <f>'დანართი N3.ა2 ჭერს ზევით'!N248-'დანართი N3.2 (ახალი ჭერის ფარგ)'!N248</f>
        <v>59</v>
      </c>
      <c r="O248" s="59">
        <f>'დანართი N3.ა2 ჭერს ზევით'!O248-'დანართი N3.2 (ახალი ჭერის ფარგ)'!O248</f>
        <v>59</v>
      </c>
      <c r="P248" s="59">
        <f>'დანართი N3.ა2 ჭერს ზევით'!P248-'დანართი N3.2 (ახალი ჭერის ფარგ)'!P248</f>
        <v>0</v>
      </c>
    </row>
    <row r="249" spans="2:16" ht="18" x14ac:dyDescent="0.25">
      <c r="B249" s="30" t="s">
        <v>533</v>
      </c>
      <c r="C249" s="31"/>
      <c r="D249" s="53" t="s">
        <v>116</v>
      </c>
      <c r="E249" s="32">
        <f>'დანართი N3.ა2 ჭერს ზევით'!E249-'დანართი N3.2 (ახალი ჭერის ფარგ)'!E249</f>
        <v>3256</v>
      </c>
      <c r="F249" s="33">
        <f>'დანართი N3.ა2 ჭერს ზევით'!F249-'დანართი N3.2 (ახალი ჭერის ფარგ)'!F249</f>
        <v>3256</v>
      </c>
      <c r="G249" s="33">
        <f>'დანართი N3.ა2 ჭერს ზევით'!G249-'დანართი N3.2 (ახალი ჭერის ფარგ)'!G249</f>
        <v>0</v>
      </c>
      <c r="H249" s="32">
        <f>'დანართი N3.ა2 ჭერს ზევით'!H249-'დანართი N3.2 (ახალი ჭერის ფარგ)'!H249</f>
        <v>1104</v>
      </c>
      <c r="I249" s="33">
        <f>'დანართი N3.ა2 ჭერს ზევით'!I249-'დანართი N3.2 (ახალი ჭერის ფარგ)'!I249</f>
        <v>1104</v>
      </c>
      <c r="J249" s="33">
        <f>'დანართი N3.ა2 ჭერს ზევით'!J249-'დანართი N3.2 (ახალი ჭერის ფარგ)'!J249</f>
        <v>0</v>
      </c>
      <c r="K249" s="32">
        <f>'დანართი N3.ა2 ჭერს ზევით'!K249-'დანართი N3.2 (ახალი ჭერის ფარგ)'!K249</f>
        <v>2021</v>
      </c>
      <c r="L249" s="33">
        <f>'დანართი N3.ა2 ჭერს ზევით'!L249-'დანართი N3.2 (ახალი ჭერის ფარგ)'!L249</f>
        <v>2021</v>
      </c>
      <c r="M249" s="33">
        <f>'დანართი N3.ა2 ჭერს ზევით'!M249-'დანართი N3.2 (ახალი ჭერის ფარგ)'!M249</f>
        <v>0</v>
      </c>
      <c r="N249" s="32">
        <f>'დანართი N3.ა2 ჭერს ზევით'!N249-'დანართი N3.2 (ახალი ჭერის ფარგ)'!N249</f>
        <v>1370</v>
      </c>
      <c r="O249" s="33">
        <f>'დანართი N3.ა2 ჭერს ზევით'!O249-'დანართი N3.2 (ახალი ჭერის ფარგ)'!O249</f>
        <v>1370</v>
      </c>
      <c r="P249" s="33">
        <f>'დანართი N3.ა2 ჭერს ზევით'!P249-'დანართი N3.2 (ახალი ჭერის ფარგ)'!P249</f>
        <v>0</v>
      </c>
    </row>
    <row r="250" spans="2:16" ht="18" x14ac:dyDescent="0.25">
      <c r="B250" s="41"/>
      <c r="C250" s="42"/>
      <c r="D250" s="43" t="s">
        <v>151</v>
      </c>
      <c r="E250" s="36">
        <f>'დანართი N3.ა2 ჭერს ზევით'!E250-'დანართი N3.2 (ახალი ჭერის ფარგ)'!E250</f>
        <v>0</v>
      </c>
      <c r="F250" s="36">
        <f>'დანართი N3.ა2 ჭერს ზევით'!F250-'დანართი N3.2 (ახალი ჭერის ფარგ)'!F250</f>
        <v>0</v>
      </c>
      <c r="G250" s="36">
        <f>'დანართი N3.ა2 ჭერს ზევით'!G250-'დანართი N3.2 (ახალი ჭერის ფარგ)'!G250</f>
        <v>0</v>
      </c>
      <c r="H250" s="36">
        <f>'დანართი N3.ა2 ჭერს ზევით'!H250-'დანართი N3.2 (ახალი ჭერის ფარგ)'!H250</f>
        <v>0</v>
      </c>
      <c r="I250" s="36">
        <f>'დანართი N3.ა2 ჭერს ზევით'!I250-'დანართი N3.2 (ახალი ჭერის ფარგ)'!I250</f>
        <v>0</v>
      </c>
      <c r="J250" s="36">
        <f>'დანართი N3.ა2 ჭერს ზევით'!J250-'დანართი N3.2 (ახალი ჭერის ფარგ)'!J250</f>
        <v>0</v>
      </c>
      <c r="K250" s="36">
        <f>'დანართი N3.ა2 ჭერს ზევით'!K250-'დანართი N3.2 (ახალი ჭერის ფარგ)'!K250</f>
        <v>0</v>
      </c>
      <c r="L250" s="36">
        <f>'დანართი N3.ა2 ჭერს ზევით'!L250-'დანართი N3.2 (ახალი ჭერის ფარგ)'!L250</f>
        <v>0</v>
      </c>
      <c r="M250" s="36">
        <f>'დანართი N3.ა2 ჭერს ზევით'!M250-'დანართი N3.2 (ახალი ჭერის ფარგ)'!M250</f>
        <v>0</v>
      </c>
      <c r="N250" s="36">
        <f>'დანართი N3.ა2 ჭერს ზევით'!N250-'დანართი N3.2 (ახალი ჭერის ფარგ)'!N250</f>
        <v>0</v>
      </c>
      <c r="O250" s="36">
        <f>'დანართი N3.ა2 ჭერს ზევით'!O250-'დანართი N3.2 (ახალი ჭერის ფარგ)'!O250</f>
        <v>0</v>
      </c>
      <c r="P250" s="36">
        <f>'დანართი N3.ა2 ჭერს ზევით'!P250-'დანართი N3.2 (ახალი ჭერის ფარგ)'!P250</f>
        <v>0</v>
      </c>
    </row>
    <row r="251" spans="2:16" ht="18" x14ac:dyDescent="0.25">
      <c r="B251" s="41"/>
      <c r="C251" s="42"/>
      <c r="D251" s="44" t="s">
        <v>335</v>
      </c>
      <c r="E251" s="36">
        <f>'დანართი N3.ა2 ჭერს ზევით'!E251-'დანართი N3.2 (ახალი ჭერის ფარგ)'!E251</f>
        <v>0</v>
      </c>
      <c r="F251" s="37">
        <f>'დანართი N3.ა2 ჭერს ზევით'!F251-'დანართი N3.2 (ახალი ჭერის ფარგ)'!F251</f>
        <v>0</v>
      </c>
      <c r="G251" s="37">
        <f>'დანართი N3.ა2 ჭერს ზევით'!G251-'დანართი N3.2 (ახალი ჭერის ფარგ)'!G251</f>
        <v>0</v>
      </c>
      <c r="H251" s="36">
        <f>'დანართი N3.ა2 ჭერს ზევით'!H251-'დანართი N3.2 (ახალი ჭერის ფარგ)'!H251</f>
        <v>0</v>
      </c>
      <c r="I251" s="37">
        <f>'დანართი N3.ა2 ჭერს ზევით'!I251-'დანართი N3.2 (ახალი ჭერის ფარგ)'!I251</f>
        <v>0</v>
      </c>
      <c r="J251" s="37">
        <f>'დანართი N3.ა2 ჭერს ზევით'!J251-'დანართი N3.2 (ახალი ჭერის ფარგ)'!J251</f>
        <v>0</v>
      </c>
      <c r="K251" s="36">
        <f>'დანართი N3.ა2 ჭერს ზევით'!K251-'დანართი N3.2 (ახალი ჭერის ფარგ)'!K251</f>
        <v>0</v>
      </c>
      <c r="L251" s="37">
        <f>'დანართი N3.ა2 ჭერს ზევით'!L251-'დანართი N3.2 (ახალი ჭერის ფარგ)'!L251</f>
        <v>0</v>
      </c>
      <c r="M251" s="37">
        <f>'დანართი N3.ა2 ჭერს ზევით'!M251-'დანართი N3.2 (ახალი ჭერის ფარგ)'!M251</f>
        <v>0</v>
      </c>
      <c r="N251" s="36">
        <f>'დანართი N3.ა2 ჭერს ზევით'!N251-'დანართი N3.2 (ახალი ჭერის ფარგ)'!N251</f>
        <v>0</v>
      </c>
      <c r="O251" s="37">
        <f>'დანართი N3.ა2 ჭერს ზევით'!O251-'დანართი N3.2 (ახალი ჭერის ფარგ)'!O251</f>
        <v>0</v>
      </c>
      <c r="P251" s="37">
        <f>'დანართი N3.ა2 ჭერს ზევით'!P251-'დანართი N3.2 (ახალი ჭერის ფარგ)'!P251</f>
        <v>0</v>
      </c>
    </row>
    <row r="252" spans="2:16" ht="18" x14ac:dyDescent="0.25">
      <c r="B252" s="41"/>
      <c r="C252" s="42"/>
      <c r="D252" s="44" t="s">
        <v>155</v>
      </c>
      <c r="E252" s="36">
        <f>'დანართი N3.ა2 ჭერს ზევით'!E252-'დანართი N3.2 (ახალი ჭერის ფარგ)'!E252</f>
        <v>0</v>
      </c>
      <c r="F252" s="37">
        <f>'დანართი N3.ა2 ჭერს ზევით'!F252-'დანართი N3.2 (ახალი ჭერის ფარგ)'!F252</f>
        <v>0</v>
      </c>
      <c r="G252" s="37">
        <f>'დანართი N3.ა2 ჭერს ზევით'!G252-'დანართი N3.2 (ახალი ჭერის ფარგ)'!G252</f>
        <v>0</v>
      </c>
      <c r="H252" s="36">
        <f>'დანართი N3.ა2 ჭერს ზევით'!H252-'დანართი N3.2 (ახალი ჭერის ფარგ)'!H252</f>
        <v>0</v>
      </c>
      <c r="I252" s="37">
        <f>'დანართი N3.ა2 ჭერს ზევით'!I252-'დანართი N3.2 (ახალი ჭერის ფარგ)'!I252</f>
        <v>0</v>
      </c>
      <c r="J252" s="37">
        <f>'დანართი N3.ა2 ჭერს ზევით'!J252-'დანართი N3.2 (ახალი ჭერის ფარგ)'!J252</f>
        <v>0</v>
      </c>
      <c r="K252" s="36">
        <f>'დანართი N3.ა2 ჭერს ზევით'!K252-'დანართი N3.2 (ახალი ჭერის ფარგ)'!K252</f>
        <v>0</v>
      </c>
      <c r="L252" s="37">
        <f>'დანართი N3.ა2 ჭერს ზევით'!L252-'დანართი N3.2 (ახალი ჭერის ფარგ)'!L252</f>
        <v>0</v>
      </c>
      <c r="M252" s="37">
        <f>'დანართი N3.ა2 ჭერს ზევით'!M252-'დანართი N3.2 (ახალი ჭერის ფარგ)'!M252</f>
        <v>0</v>
      </c>
      <c r="N252" s="36">
        <f>'დანართი N3.ა2 ჭერს ზევით'!N252-'დანართი N3.2 (ახალი ჭერის ფარგ)'!N252</f>
        <v>0</v>
      </c>
      <c r="O252" s="37">
        <f>'დანართი N3.ა2 ჭერს ზევით'!O252-'დანართი N3.2 (ახალი ჭერის ფარგ)'!O252</f>
        <v>0</v>
      </c>
      <c r="P252" s="37">
        <f>'დანართი N3.ა2 ჭერს ზევით'!P252-'დანართი N3.2 (ახალი ჭერის ფარგ)'!P252</f>
        <v>0</v>
      </c>
    </row>
    <row r="253" spans="2:16" ht="15.75" x14ac:dyDescent="0.25">
      <c r="B253" s="38"/>
      <c r="C253" s="60" t="s">
        <v>244</v>
      </c>
      <c r="D253" s="62" t="s">
        <v>355</v>
      </c>
      <c r="E253" s="40">
        <f>'დანართი N3.ა2 ჭერს ზევით'!E253-'დანართი N3.2 (ახალი ჭერის ფარგ)'!E253</f>
        <v>0</v>
      </c>
      <c r="F253" s="45">
        <f>'დანართი N3.ა2 ჭერს ზევით'!F253-'დანართი N3.2 (ახალი ჭერის ფარგ)'!F253</f>
        <v>0</v>
      </c>
      <c r="G253" s="45">
        <f>'დანართი N3.ა2 ჭერს ზევით'!G253-'დანართი N3.2 (ახალი ჭერის ფარგ)'!G253</f>
        <v>0</v>
      </c>
      <c r="H253" s="40">
        <f>'დანართი N3.ა2 ჭერს ზევით'!H253-'დანართი N3.2 (ახალი ჭერის ფარგ)'!H253</f>
        <v>0</v>
      </c>
      <c r="I253" s="45">
        <f>'დანართი N3.ა2 ჭერს ზევით'!I253-'დანართი N3.2 (ახალი ჭერის ფარგ)'!I253</f>
        <v>0</v>
      </c>
      <c r="J253" s="45">
        <f>'დანართი N3.ა2 ჭერს ზევით'!J253-'დანართი N3.2 (ახალი ჭერის ფარგ)'!J253</f>
        <v>0</v>
      </c>
      <c r="K253" s="40">
        <f>'დანართი N3.ა2 ჭერს ზევით'!K253-'დანართი N3.2 (ახალი ჭერის ფარგ)'!K253</f>
        <v>0</v>
      </c>
      <c r="L253" s="45">
        <f>'დანართი N3.ა2 ჭერს ზევით'!L253-'დანართი N3.2 (ახალი ჭერის ფარგ)'!L253</f>
        <v>0</v>
      </c>
      <c r="M253" s="45">
        <f>'დანართი N3.ა2 ჭერს ზევით'!M253-'დანართი N3.2 (ახალი ჭერის ფარგ)'!M253</f>
        <v>0</v>
      </c>
      <c r="N253" s="40">
        <f>'დანართი N3.ა2 ჭერს ზევით'!N253-'დანართი N3.2 (ახალი ჭერის ფარგ)'!N253</f>
        <v>0</v>
      </c>
      <c r="O253" s="37">
        <f>'დანართი N3.ა2 ჭერს ზევით'!O253-'დანართი N3.2 (ახალი ჭერის ფარგ)'!O253</f>
        <v>0</v>
      </c>
      <c r="P253" s="45">
        <f>'დანართი N3.ა2 ჭერს ზევით'!P253-'დანართი N3.2 (ახალი ჭერის ფარგ)'!P253</f>
        <v>0</v>
      </c>
    </row>
    <row r="254" spans="2:16" ht="15.75" x14ac:dyDescent="0.25">
      <c r="B254" s="38"/>
      <c r="C254" s="60" t="s">
        <v>245</v>
      </c>
      <c r="D254" s="39" t="s">
        <v>246</v>
      </c>
      <c r="E254" s="40">
        <f>'დანართი N3.ა2 ჭერს ზევით'!E254-'დანართი N3.2 (ახალი ჭერის ფარგ)'!E254</f>
        <v>0</v>
      </c>
      <c r="F254" s="45">
        <f>'დანართი N3.ა2 ჭერს ზევით'!F254-'დანართი N3.2 (ახალი ჭერის ფარგ)'!F254</f>
        <v>0</v>
      </c>
      <c r="G254" s="45">
        <f>'დანართი N3.ა2 ჭერს ზევით'!G254-'დანართი N3.2 (ახალი ჭერის ფარგ)'!G254</f>
        <v>0</v>
      </c>
      <c r="H254" s="40">
        <f>'დანართი N3.ა2 ჭერს ზევით'!H254-'დანართი N3.2 (ახალი ჭერის ფარგ)'!H254</f>
        <v>0</v>
      </c>
      <c r="I254" s="45">
        <f>'დანართი N3.ა2 ჭერს ზევით'!I254-'დანართი N3.2 (ახალი ჭერის ფარგ)'!I254</f>
        <v>0</v>
      </c>
      <c r="J254" s="45">
        <f>'დანართი N3.ა2 ჭერს ზევით'!J254-'დანართი N3.2 (ახალი ჭერის ფარგ)'!J254</f>
        <v>0</v>
      </c>
      <c r="K254" s="40">
        <f>'დანართი N3.ა2 ჭერს ზევით'!K254-'დანართი N3.2 (ახალი ჭერის ფარგ)'!K254</f>
        <v>20</v>
      </c>
      <c r="L254" s="45">
        <f>'დანართი N3.ა2 ჭერს ზევით'!L254-'დანართი N3.2 (ახალი ჭერის ფარგ)'!L254</f>
        <v>20</v>
      </c>
      <c r="M254" s="45">
        <f>'დანართი N3.ა2 ჭერს ზევით'!M254-'დანართი N3.2 (ახალი ჭერის ფარგ)'!M254</f>
        <v>0</v>
      </c>
      <c r="N254" s="40">
        <f>'დანართი N3.ა2 ჭერს ზევით'!N254-'დანართი N3.2 (ახალი ჭერის ფარგ)'!N254</f>
        <v>0</v>
      </c>
      <c r="O254" s="37">
        <f>'დანართი N3.ა2 ჭერს ზევით'!O254-'დანართი N3.2 (ახალი ჭერის ფარგ)'!O254</f>
        <v>0</v>
      </c>
      <c r="P254" s="45">
        <f>'დანართი N3.ა2 ჭერს ზევით'!P254-'დანართი N3.2 (ახალი ჭერის ფარგ)'!P254</f>
        <v>0</v>
      </c>
    </row>
    <row r="255" spans="2:16" ht="15.75" x14ac:dyDescent="0.25">
      <c r="B255" s="38"/>
      <c r="C255" s="60" t="s">
        <v>247</v>
      </c>
      <c r="D255" s="39" t="s">
        <v>248</v>
      </c>
      <c r="E255" s="40">
        <f>'დანართი N3.ა2 ჭერს ზევით'!E255-'დანართი N3.2 (ახალი ჭერის ფარგ)'!E255</f>
        <v>0</v>
      </c>
      <c r="F255" s="45">
        <f>'დანართი N3.ა2 ჭერს ზევით'!F255-'დანართი N3.2 (ახალი ჭერის ფარგ)'!F255</f>
        <v>0</v>
      </c>
      <c r="G255" s="45">
        <f>'დანართი N3.ა2 ჭერს ზევით'!G255-'დანართი N3.2 (ახალი ჭერის ფარგ)'!G255</f>
        <v>0</v>
      </c>
      <c r="H255" s="40">
        <f>'დანართი N3.ა2 ჭერს ზევით'!H255-'დანართი N3.2 (ახალი ჭერის ფარგ)'!H255</f>
        <v>0</v>
      </c>
      <c r="I255" s="45">
        <f>'დანართი N3.ა2 ჭერს ზევით'!I255-'დანართი N3.2 (ახალი ჭერის ფარგ)'!I255</f>
        <v>0</v>
      </c>
      <c r="J255" s="45">
        <f>'დანართი N3.ა2 ჭერს ზევით'!J255-'დანართი N3.2 (ახალი ჭერის ფარგ)'!J255</f>
        <v>0</v>
      </c>
      <c r="K255" s="40">
        <f>'დანართი N3.ა2 ჭერს ზევით'!K255-'დანართი N3.2 (ახალი ჭერის ფარგ)'!K255</f>
        <v>21</v>
      </c>
      <c r="L255" s="45">
        <f>'დანართი N3.ა2 ჭერს ზევით'!L255-'დანართი N3.2 (ახალი ჭერის ფარგ)'!L255</f>
        <v>21</v>
      </c>
      <c r="M255" s="45">
        <f>'დანართი N3.ა2 ჭერს ზევით'!M255-'დანართი N3.2 (ახალი ჭერის ფარგ)'!M255</f>
        <v>0</v>
      </c>
      <c r="N255" s="40">
        <f>'დანართი N3.ა2 ჭერს ზევით'!N255-'დანართი N3.2 (ახალი ჭერის ფარგ)'!N255</f>
        <v>0</v>
      </c>
      <c r="O255" s="37">
        <f>'დანართი N3.ა2 ჭერს ზევით'!O255-'დანართი N3.2 (ახალი ჭერის ფარგ)'!O255</f>
        <v>0</v>
      </c>
      <c r="P255" s="45">
        <f>'დანართი N3.ა2 ჭერს ზევით'!P255-'დანართი N3.2 (ახალი ჭერის ფარგ)'!P255</f>
        <v>0</v>
      </c>
    </row>
    <row r="256" spans="2:16" ht="30" x14ac:dyDescent="0.25">
      <c r="B256" s="38"/>
      <c r="C256" s="60" t="s">
        <v>249</v>
      </c>
      <c r="D256" s="89" t="s">
        <v>356</v>
      </c>
      <c r="E256" s="40">
        <f>'დანართი N3.ა2 ჭერს ზევით'!E256-'დანართი N3.2 (ახალი ჭერის ფარგ)'!E256</f>
        <v>0.20000000000004547</v>
      </c>
      <c r="F256" s="45">
        <f>'დანართი N3.ა2 ჭერს ზევით'!F256-'დანართი N3.2 (ახალი ჭერის ფარგ)'!F256</f>
        <v>0.20000000000004547</v>
      </c>
      <c r="G256" s="45">
        <f>'დანართი N3.ა2 ჭერს ზევით'!G256-'დანართი N3.2 (ახალი ჭერის ფარგ)'!G256</f>
        <v>0</v>
      </c>
      <c r="H256" s="40">
        <f>'დანართი N3.ა2 ჭერს ზევით'!H256-'დანართი N3.2 (ახალი ჭერის ფარგ)'!H256</f>
        <v>0</v>
      </c>
      <c r="I256" s="45">
        <f>'დანართი N3.ა2 ჭერს ზევით'!I256-'დანართი N3.2 (ახალი ჭერის ფარგ)'!I256</f>
        <v>0</v>
      </c>
      <c r="J256" s="45">
        <f>'დანართი N3.ა2 ჭერს ზევით'!J256-'დანართი N3.2 (ახალი ჭერის ფარგ)'!J256</f>
        <v>0</v>
      </c>
      <c r="K256" s="40">
        <f>'დანართი N3.ა2 ჭერს ზევით'!K256-'დანართი N3.2 (ახალი ჭერის ფარგ)'!K256</f>
        <v>0</v>
      </c>
      <c r="L256" s="45">
        <f>'დანართი N3.ა2 ჭერს ზევით'!L256-'დანართი N3.2 (ახალი ჭერის ფარგ)'!L256</f>
        <v>0</v>
      </c>
      <c r="M256" s="45">
        <f>'დანართი N3.ა2 ჭერს ზევით'!M256-'დანართი N3.2 (ახალი ჭერის ფარგ)'!M256</f>
        <v>0</v>
      </c>
      <c r="N256" s="40">
        <f>'დანართი N3.ა2 ჭერს ზევით'!N256-'დანართი N3.2 (ახალი ჭერის ფარგ)'!N256</f>
        <v>0</v>
      </c>
      <c r="O256" s="37">
        <f>'დანართი N3.ა2 ჭერს ზევით'!O256-'დანართი N3.2 (ახალი ჭერის ფარგ)'!O256</f>
        <v>0</v>
      </c>
      <c r="P256" s="45">
        <f>'დანართი N3.ა2 ჭერს ზევით'!P256-'დანართი N3.2 (ახალი ჭერის ფარგ)'!P256</f>
        <v>0</v>
      </c>
    </row>
    <row r="257" spans="2:16" ht="30" x14ac:dyDescent="0.25">
      <c r="B257" s="38"/>
      <c r="C257" s="60" t="s">
        <v>250</v>
      </c>
      <c r="D257" s="39" t="s">
        <v>251</v>
      </c>
      <c r="E257" s="40">
        <f>'დანართი N3.ა2 ჭერს ზევით'!E257-'დანართი N3.2 (ახალი ჭერის ფარგ)'!E257</f>
        <v>886.8</v>
      </c>
      <c r="F257" s="45">
        <f>'დანართი N3.ა2 ჭერს ზევით'!F257-'დანართი N3.2 (ახალი ჭერის ფარგ)'!F257</f>
        <v>886.8</v>
      </c>
      <c r="G257" s="45">
        <f>'დანართი N3.ა2 ჭერს ზევით'!G257-'დანართი N3.2 (ახალი ჭერის ფარგ)'!G257</f>
        <v>0</v>
      </c>
      <c r="H257" s="40">
        <f>'დანართი N3.ა2 ჭერს ზევით'!H257-'დანართი N3.2 (ახალი ჭერის ფარგ)'!H257</f>
        <v>74</v>
      </c>
      <c r="I257" s="45">
        <f>'დანართი N3.ა2 ჭერს ზევით'!I257-'დანართი N3.2 (ახალი ჭერის ფარგ)'!I257</f>
        <v>74</v>
      </c>
      <c r="J257" s="45">
        <f>'დანართი N3.ა2 ჭერს ზევით'!J257-'დანართი N3.2 (ახალი ჭერის ფარგ)'!J257</f>
        <v>0</v>
      </c>
      <c r="K257" s="40">
        <f>'დანართი N3.ა2 ჭერს ზევით'!K257-'დანართი N3.2 (ახალი ჭერის ფარგ)'!K257</f>
        <v>800</v>
      </c>
      <c r="L257" s="45">
        <f>'დანართი N3.ა2 ჭერს ზევით'!L257-'დანართი N3.2 (ახალი ჭერის ფარგ)'!L257</f>
        <v>800</v>
      </c>
      <c r="M257" s="45">
        <f>'დანართი N3.ა2 ჭერს ზევით'!M257-'დანართი N3.2 (ახალი ჭერის ფარგ)'!M257</f>
        <v>0</v>
      </c>
      <c r="N257" s="40">
        <f>'დანართი N3.ა2 ჭერს ზევით'!N257-'დანართი N3.2 (ახალი ჭერის ფარგ)'!N257</f>
        <v>0</v>
      </c>
      <c r="O257" s="37">
        <f>'დანართი N3.ა2 ჭერს ზევით'!O257-'დანართი N3.2 (ახალი ჭერის ფარგ)'!O257</f>
        <v>0</v>
      </c>
      <c r="P257" s="45">
        <f>'დანართი N3.ა2 ჭერს ზევით'!P257-'დანართი N3.2 (ახალი ჭერის ფარგ)'!P257</f>
        <v>0</v>
      </c>
    </row>
    <row r="258" spans="2:16" ht="30" x14ac:dyDescent="0.25">
      <c r="B258" s="38"/>
      <c r="C258" s="60" t="s">
        <v>252</v>
      </c>
      <c r="D258" s="39" t="s">
        <v>357</v>
      </c>
      <c r="E258" s="40">
        <f>'დანართი N3.ა2 ჭერს ზევით'!E258-'დანართი N3.2 (ახალი ჭერის ფარგ)'!E258</f>
        <v>1299.5</v>
      </c>
      <c r="F258" s="45">
        <f>'დანართი N3.ა2 ჭერს ზევით'!F258-'დანართი N3.2 (ახალი ჭერის ფარგ)'!F258</f>
        <v>1299.5</v>
      </c>
      <c r="G258" s="45">
        <f>'დანართი N3.ა2 ჭერს ზევით'!G258-'დანართი N3.2 (ახალი ჭერის ფარგ)'!G258</f>
        <v>0</v>
      </c>
      <c r="H258" s="40">
        <f>'დანართი N3.ა2 ჭერს ზევით'!H258-'დანართი N3.2 (ახალი ჭერის ფარგ)'!H258</f>
        <v>0.5</v>
      </c>
      <c r="I258" s="45">
        <f>'დანართი N3.ა2 ჭერს ზევით'!I258-'დანართი N3.2 (ახალი ჭერის ფარგ)'!I258</f>
        <v>0.5</v>
      </c>
      <c r="J258" s="45">
        <f>'დანართი N3.ა2 ჭერს ზევით'!J258-'დანართი N3.2 (ახალი ჭერის ფარგ)'!J258</f>
        <v>0</v>
      </c>
      <c r="K258" s="40">
        <f>'დანართი N3.ა2 ჭერს ზევით'!K258-'დანართი N3.2 (ახალი ჭერის ფარგ)'!K258</f>
        <v>0.5</v>
      </c>
      <c r="L258" s="45">
        <f>'დანართი N3.ა2 ჭერს ზევით'!L258-'დანართი N3.2 (ახალი ჭერის ფარგ)'!L258</f>
        <v>0.5</v>
      </c>
      <c r="M258" s="45">
        <f>'დანართი N3.ა2 ჭერს ზევით'!M258-'დანართი N3.2 (ახალი ჭერის ფარგ)'!M258</f>
        <v>0</v>
      </c>
      <c r="N258" s="40">
        <f>'დანართი N3.ა2 ჭერს ზევით'!N258-'დანართი N3.2 (ახალი ჭერის ფარგ)'!N258</f>
        <v>0.5</v>
      </c>
      <c r="O258" s="37">
        <f>'დანართი N3.ა2 ჭერს ზევით'!O258-'დანართი N3.2 (ახალი ჭერის ფარგ)'!O258</f>
        <v>0.5</v>
      </c>
      <c r="P258" s="45">
        <f>'დანართი N3.ა2 ჭერს ზევით'!P258-'დანართი N3.2 (ახალი ჭერის ფარგ)'!P258</f>
        <v>0</v>
      </c>
    </row>
    <row r="259" spans="2:16" ht="30" x14ac:dyDescent="0.25">
      <c r="B259" s="38"/>
      <c r="C259" s="60" t="s">
        <v>253</v>
      </c>
      <c r="D259" s="39" t="s">
        <v>359</v>
      </c>
      <c r="E259" s="40">
        <f>'დანართი N3.ა2 ჭერს ზევით'!E259-'დანართი N3.2 (ახალი ჭერის ფარგ)'!E259</f>
        <v>190</v>
      </c>
      <c r="F259" s="45">
        <f>'დანართი N3.ა2 ჭერს ზევით'!F259-'დანართი N3.2 (ახალი ჭერის ფარგ)'!F259</f>
        <v>190</v>
      </c>
      <c r="G259" s="45">
        <f>'დანართი N3.ა2 ჭერს ზევით'!G259-'დანართი N3.2 (ახალი ჭერის ფარგ)'!G259</f>
        <v>0</v>
      </c>
      <c r="H259" s="40">
        <f>'დანართი N3.ა2 ჭერს ზევით'!H259-'დანართი N3.2 (ახალი ჭერის ფარგ)'!H259</f>
        <v>0</v>
      </c>
      <c r="I259" s="45">
        <f>'დანართი N3.ა2 ჭერს ზევით'!I259-'დანართი N3.2 (ახალი ჭერის ფარგ)'!I259</f>
        <v>0</v>
      </c>
      <c r="J259" s="45">
        <f>'დანართი N3.ა2 ჭერს ზევით'!J259-'დანართი N3.2 (ახალი ჭერის ფარგ)'!J259</f>
        <v>0</v>
      </c>
      <c r="K259" s="40">
        <f>'დანართი N3.ა2 ჭერს ზევით'!K259-'დანართი N3.2 (ახალი ჭერის ფარგ)'!K259</f>
        <v>0</v>
      </c>
      <c r="L259" s="45">
        <f>'დანართი N3.ა2 ჭერს ზევით'!L259-'დანართი N3.2 (ახალი ჭერის ფარგ)'!L259</f>
        <v>0</v>
      </c>
      <c r="M259" s="45">
        <f>'დანართი N3.ა2 ჭერს ზევით'!M259-'დანართი N3.2 (ახალი ჭერის ფარგ)'!M259</f>
        <v>0</v>
      </c>
      <c r="N259" s="40">
        <f>'დანართი N3.ა2 ჭერს ზევით'!N259-'დანართი N3.2 (ახალი ჭერის ფარგ)'!N259</f>
        <v>0</v>
      </c>
      <c r="O259" s="37">
        <f>'დანართი N3.ა2 ჭერს ზევით'!O259-'დანართი N3.2 (ახალი ჭერის ფარგ)'!O259</f>
        <v>0</v>
      </c>
      <c r="P259" s="45">
        <f>'დანართი N3.ა2 ჭერს ზევით'!P259-'დანართი N3.2 (ახალი ჭერის ფარგ)'!P259</f>
        <v>0</v>
      </c>
    </row>
    <row r="260" spans="2:16" ht="30" x14ac:dyDescent="0.25">
      <c r="B260" s="38"/>
      <c r="C260" s="60" t="s">
        <v>358</v>
      </c>
      <c r="D260" s="39" t="s">
        <v>360</v>
      </c>
      <c r="E260" s="40">
        <f>'დანართი N3.ა2 ჭერს ზევით'!E260-'დანართი N3.2 (ახალი ჭერის ფარგ)'!E260</f>
        <v>879.5</v>
      </c>
      <c r="F260" s="45">
        <f>'დანართი N3.ა2 ჭერს ზევით'!F260-'დანართი N3.2 (ახალი ჭერის ფარგ)'!F260</f>
        <v>879.5</v>
      </c>
      <c r="G260" s="45">
        <f>'დანართი N3.ა2 ჭერს ზევით'!G260-'დანართი N3.2 (ახალი ჭერის ფარგ)'!G260</f>
        <v>0</v>
      </c>
      <c r="H260" s="40">
        <f>'დანართი N3.ა2 ჭერს ზევით'!H260-'დანართი N3.2 (ახალი ჭერის ფარგ)'!H260</f>
        <v>1029.5</v>
      </c>
      <c r="I260" s="45">
        <f>'დანართი N3.ა2 ჭერს ზევით'!I260-'დანართი N3.2 (ახალი ჭერის ფარგ)'!I260</f>
        <v>1029.5</v>
      </c>
      <c r="J260" s="45">
        <f>'დანართი N3.ა2 ჭერს ზევით'!J260-'დანართი N3.2 (ახალი ჭერის ფარგ)'!J260</f>
        <v>0</v>
      </c>
      <c r="K260" s="40">
        <f>'დანართი N3.ა2 ჭერს ზევით'!K260-'დანართი N3.2 (ახალი ჭერის ფარგ)'!K260</f>
        <v>1179.5</v>
      </c>
      <c r="L260" s="45">
        <f>'დანართი N3.ა2 ჭერს ზევით'!L260-'დანართი N3.2 (ახალი ჭერის ფარგ)'!L260</f>
        <v>1179.5</v>
      </c>
      <c r="M260" s="45">
        <f>'დანართი N3.ა2 ჭერს ზევით'!M260-'დანართი N3.2 (ახალი ჭერის ფარგ)'!M260</f>
        <v>0</v>
      </c>
      <c r="N260" s="40">
        <f>'დანართი N3.ა2 ჭერს ზევით'!N260-'დანართი N3.2 (ახალი ჭერის ფარგ)'!N260</f>
        <v>1369.5</v>
      </c>
      <c r="O260" s="37">
        <f>'დანართი N3.ა2 ჭერს ზევით'!O260-'დანართი N3.2 (ახალი ჭერის ფარგ)'!O260</f>
        <v>1369.5</v>
      </c>
      <c r="P260" s="45">
        <f>'დანართი N3.ა2 ჭერს ზევით'!P260-'დანართი N3.2 (ახალი ჭერის ფარგ)'!P260</f>
        <v>0</v>
      </c>
    </row>
    <row r="261" spans="2:16" ht="18" x14ac:dyDescent="0.25">
      <c r="B261" s="30" t="s">
        <v>534</v>
      </c>
      <c r="C261" s="31"/>
      <c r="D261" s="53" t="s">
        <v>119</v>
      </c>
      <c r="E261" s="32">
        <f>'დანართი N3.ა2 ჭერს ზევით'!E261-'დანართი N3.2 (ახალი ჭერის ფარგ)'!E261</f>
        <v>1500</v>
      </c>
      <c r="F261" s="33">
        <f>'დანართი N3.ა2 ჭერს ზევით'!F261-'დანართი N3.2 (ახალი ჭერის ფარგ)'!F261</f>
        <v>1500</v>
      </c>
      <c r="G261" s="33">
        <f>'დანართი N3.ა2 ჭერს ზევით'!G261-'დანართი N3.2 (ახალი ჭერის ფარგ)'!G261</f>
        <v>0</v>
      </c>
      <c r="H261" s="32">
        <f>'დანართი N3.ა2 ჭერს ზევით'!H261-'დანართი N3.2 (ახალი ჭერის ფარგ)'!H261</f>
        <v>1200</v>
      </c>
      <c r="I261" s="33">
        <f>'დანართი N3.ა2 ჭერს ზევით'!I261-'დანართი N3.2 (ახალი ჭერის ფარგ)'!I261</f>
        <v>1200</v>
      </c>
      <c r="J261" s="33">
        <f>'დანართი N3.ა2 ჭერს ზევით'!J261-'დანართი N3.2 (ახალი ჭერის ფარგ)'!J261</f>
        <v>0</v>
      </c>
      <c r="K261" s="32">
        <f>'დანართი N3.ა2 ჭერს ზევით'!K261-'დანართი N3.2 (ახალი ჭერის ფარგ)'!K261</f>
        <v>200</v>
      </c>
      <c r="L261" s="33">
        <f>'დანართი N3.ა2 ჭერს ზევით'!L261-'დანართი N3.2 (ახალი ჭერის ფარგ)'!L261</f>
        <v>200</v>
      </c>
      <c r="M261" s="33">
        <f>'დანართი N3.ა2 ჭერს ზევით'!M261-'დანართი N3.2 (ახალი ჭერის ფარგ)'!M261</f>
        <v>0</v>
      </c>
      <c r="N261" s="32">
        <f>'დანართი N3.ა2 ჭერს ზევით'!N261-'დანართი N3.2 (ახალი ჭერის ფარგ)'!N261</f>
        <v>0</v>
      </c>
      <c r="O261" s="33">
        <f>'დანართი N3.ა2 ჭერს ზევით'!O261-'დანართი N3.2 (ახალი ჭერის ფარგ)'!O261</f>
        <v>0</v>
      </c>
      <c r="P261" s="33">
        <f>'დანართი N3.ა2 ჭერს ზევით'!P261-'დანართი N3.2 (ახალი ჭერის ფარგ)'!P261</f>
        <v>0</v>
      </c>
    </row>
    <row r="262" spans="2:16" ht="18" x14ac:dyDescent="0.25">
      <c r="B262" s="41"/>
      <c r="C262" s="42"/>
      <c r="D262" s="43" t="s">
        <v>151</v>
      </c>
      <c r="E262" s="36">
        <f>'დანართი N3.ა2 ჭერს ზევით'!E262-'დანართი N3.2 (ახალი ჭერის ფარგ)'!E262</f>
        <v>0</v>
      </c>
      <c r="F262" s="36">
        <f>'დანართი N3.ა2 ჭერს ზევით'!F262-'დანართი N3.2 (ახალი ჭერის ფარგ)'!F262</f>
        <v>0</v>
      </c>
      <c r="G262" s="36">
        <f>'დანართი N3.ა2 ჭერს ზევით'!G262-'დანართი N3.2 (ახალი ჭერის ფარგ)'!G262</f>
        <v>0</v>
      </c>
      <c r="H262" s="36">
        <f>'დანართი N3.ა2 ჭერს ზევით'!H262-'დანართი N3.2 (ახალი ჭერის ფარგ)'!H262</f>
        <v>0</v>
      </c>
      <c r="I262" s="36">
        <f>'დანართი N3.ა2 ჭერს ზევით'!I262-'დანართი N3.2 (ახალი ჭერის ფარგ)'!I262</f>
        <v>0</v>
      </c>
      <c r="J262" s="36">
        <f>'დანართი N3.ა2 ჭერს ზევით'!J262-'დანართი N3.2 (ახალი ჭერის ფარგ)'!J262</f>
        <v>0</v>
      </c>
      <c r="K262" s="36">
        <f>'დანართი N3.ა2 ჭერს ზევით'!K262-'დანართი N3.2 (ახალი ჭერის ფარგ)'!K262</f>
        <v>0</v>
      </c>
      <c r="L262" s="36">
        <f>'დანართი N3.ა2 ჭერს ზევით'!L262-'დანართი N3.2 (ახალი ჭერის ფარგ)'!L262</f>
        <v>0</v>
      </c>
      <c r="M262" s="36">
        <f>'დანართი N3.ა2 ჭერს ზევით'!M262-'დანართი N3.2 (ახალი ჭერის ფარგ)'!M262</f>
        <v>0</v>
      </c>
      <c r="N262" s="36">
        <f>'დანართი N3.ა2 ჭერს ზევით'!N262-'დანართი N3.2 (ახალი ჭერის ფარგ)'!N262</f>
        <v>0</v>
      </c>
      <c r="O262" s="36">
        <f>'დანართი N3.ა2 ჭერს ზევით'!O262-'დანართი N3.2 (ახალი ჭერის ფარგ)'!O262</f>
        <v>0</v>
      </c>
      <c r="P262" s="36">
        <f>'დანართი N3.ა2 ჭერს ზევით'!P262-'დანართი N3.2 (ახალი ჭერის ფარგ)'!P262</f>
        <v>0</v>
      </c>
    </row>
    <row r="263" spans="2:16" ht="18" x14ac:dyDescent="0.25">
      <c r="B263" s="41"/>
      <c r="C263" s="42"/>
      <c r="D263" s="44" t="s">
        <v>335</v>
      </c>
      <c r="E263" s="36">
        <f>'დანართი N3.ა2 ჭერს ზევით'!E263-'დანართი N3.2 (ახალი ჭერის ფარგ)'!E263</f>
        <v>0</v>
      </c>
      <c r="F263" s="37">
        <f>'დანართი N3.ა2 ჭერს ზევით'!F263-'დანართი N3.2 (ახალი ჭერის ფარგ)'!F263</f>
        <v>0</v>
      </c>
      <c r="G263" s="37">
        <f>'დანართი N3.ა2 ჭერს ზევით'!G263-'დანართი N3.2 (ახალი ჭერის ფარგ)'!G263</f>
        <v>0</v>
      </c>
      <c r="H263" s="36">
        <f>'დანართი N3.ა2 ჭერს ზევით'!H263-'დანართი N3.2 (ახალი ჭერის ფარგ)'!H263</f>
        <v>0</v>
      </c>
      <c r="I263" s="37">
        <f>'დანართი N3.ა2 ჭერს ზევით'!I263-'დანართი N3.2 (ახალი ჭერის ფარგ)'!I263</f>
        <v>0</v>
      </c>
      <c r="J263" s="37">
        <f>'დანართი N3.ა2 ჭერს ზევით'!J263-'დანართი N3.2 (ახალი ჭერის ფარგ)'!J263</f>
        <v>0</v>
      </c>
      <c r="K263" s="36">
        <f>'დანართი N3.ა2 ჭერს ზევით'!K263-'დანართი N3.2 (ახალი ჭერის ფარგ)'!K263</f>
        <v>0</v>
      </c>
      <c r="L263" s="37">
        <f>'დანართი N3.ა2 ჭერს ზევით'!L263-'დანართი N3.2 (ახალი ჭერის ფარგ)'!L263</f>
        <v>0</v>
      </c>
      <c r="M263" s="37">
        <f>'დანართი N3.ა2 ჭერს ზევით'!M263-'დანართი N3.2 (ახალი ჭერის ფარგ)'!M263</f>
        <v>0</v>
      </c>
      <c r="N263" s="36">
        <f>'დანართი N3.ა2 ჭერს ზევით'!N263-'დანართი N3.2 (ახალი ჭერის ფარგ)'!N263</f>
        <v>0</v>
      </c>
      <c r="O263" s="37">
        <f>'დანართი N3.ა2 ჭერს ზევით'!O263-'დანართი N3.2 (ახალი ჭერის ფარგ)'!O263</f>
        <v>0</v>
      </c>
      <c r="P263" s="37">
        <f>'დანართი N3.ა2 ჭერს ზევით'!P263-'დანართი N3.2 (ახალი ჭერის ფარგ)'!P263</f>
        <v>0</v>
      </c>
    </row>
    <row r="264" spans="2:16" ht="18" x14ac:dyDescent="0.25">
      <c r="B264" s="41"/>
      <c r="C264" s="42"/>
      <c r="D264" s="44" t="s">
        <v>155</v>
      </c>
      <c r="E264" s="36">
        <f>'დანართი N3.ა2 ჭერს ზევით'!E264-'დანართი N3.2 (ახალი ჭერის ფარგ)'!E264</f>
        <v>0</v>
      </c>
      <c r="F264" s="37">
        <f>'დანართი N3.ა2 ჭერს ზევით'!F264-'დანართი N3.2 (ახალი ჭერის ფარგ)'!F264</f>
        <v>0</v>
      </c>
      <c r="G264" s="37">
        <f>'დანართი N3.ა2 ჭერს ზევით'!G264-'დანართი N3.2 (ახალი ჭერის ფარგ)'!G264</f>
        <v>0</v>
      </c>
      <c r="H264" s="36">
        <f>'დანართი N3.ა2 ჭერს ზევით'!H264-'დანართი N3.2 (ახალი ჭერის ფარგ)'!H264</f>
        <v>0</v>
      </c>
      <c r="I264" s="37">
        <f>'დანართი N3.ა2 ჭერს ზევით'!I264-'დანართი N3.2 (ახალი ჭერის ფარგ)'!I264</f>
        <v>0</v>
      </c>
      <c r="J264" s="37">
        <f>'დანართი N3.ა2 ჭერს ზევით'!J264-'დანართი N3.2 (ახალი ჭერის ფარგ)'!J264</f>
        <v>0</v>
      </c>
      <c r="K264" s="36">
        <f>'დანართი N3.ა2 ჭერს ზევით'!K264-'დანართი N3.2 (ახალი ჭერის ფარგ)'!K264</f>
        <v>0</v>
      </c>
      <c r="L264" s="37">
        <f>'დანართი N3.ა2 ჭერს ზევით'!L264-'დანართი N3.2 (ახალი ჭერის ფარგ)'!L264</f>
        <v>0</v>
      </c>
      <c r="M264" s="37">
        <f>'დანართი N3.ა2 ჭერს ზევით'!M264-'დანართი N3.2 (ახალი ჭერის ფარგ)'!M264</f>
        <v>0</v>
      </c>
      <c r="N264" s="36">
        <f>'დანართი N3.ა2 ჭერს ზევით'!N264-'დანართი N3.2 (ახალი ჭერის ფარგ)'!N264</f>
        <v>0</v>
      </c>
      <c r="O264" s="37">
        <f>'დანართი N3.ა2 ჭერს ზევით'!O264-'დანართი N3.2 (ახალი ჭერის ფარგ)'!O264</f>
        <v>0</v>
      </c>
      <c r="P264" s="37">
        <f>'დანართი N3.ა2 ჭერს ზევით'!P264-'დანართი N3.2 (ახალი ჭერის ფარგ)'!P264</f>
        <v>0</v>
      </c>
    </row>
    <row r="265" spans="2:16" ht="30" x14ac:dyDescent="0.25">
      <c r="B265" s="38"/>
      <c r="C265" s="60" t="s">
        <v>254</v>
      </c>
      <c r="D265" s="39" t="s">
        <v>255</v>
      </c>
      <c r="E265" s="40">
        <f>'დანართი N3.ა2 ჭერს ზევით'!E265-'დანართი N3.2 (ახალი ჭერის ფარგ)'!E265</f>
        <v>460</v>
      </c>
      <c r="F265" s="45">
        <f>'დანართი N3.ა2 ჭერს ზევით'!F265-'დანართი N3.2 (ახალი ჭერის ფარგ)'!F265</f>
        <v>460</v>
      </c>
      <c r="G265" s="45">
        <f>'დანართი N3.ა2 ჭერს ზევით'!G265-'დანართი N3.2 (ახალი ჭერის ფარგ)'!G265</f>
        <v>0</v>
      </c>
      <c r="H265" s="40">
        <f>'დანართი N3.ა2 ჭერს ზევით'!H265-'დანართი N3.2 (ახალი ჭერის ფარგ)'!H265</f>
        <v>200</v>
      </c>
      <c r="I265" s="45">
        <f>'დანართი N3.ა2 ჭერს ზევით'!I265-'დანართი N3.2 (ახალი ჭერის ფარგ)'!I265</f>
        <v>200</v>
      </c>
      <c r="J265" s="45">
        <f>'დანართი N3.ა2 ჭერს ზევით'!J265-'დანართი N3.2 (ახალი ჭერის ფარგ)'!J265</f>
        <v>0</v>
      </c>
      <c r="K265" s="40">
        <f>'დანართი N3.ა2 ჭერს ზევით'!K265-'დანართი N3.2 (ახალი ჭერის ფარგ)'!K265</f>
        <v>200</v>
      </c>
      <c r="L265" s="45">
        <f>'დანართი N3.ა2 ჭერს ზევით'!L265-'დანართი N3.2 (ახალი ჭერის ფარგ)'!L265</f>
        <v>200</v>
      </c>
      <c r="M265" s="45">
        <f>'დანართი N3.ა2 ჭერს ზევით'!M265-'დანართი N3.2 (ახალი ჭერის ფარგ)'!M265</f>
        <v>0</v>
      </c>
      <c r="N265" s="40">
        <f>'დანართი N3.ა2 ჭერს ზევით'!N265-'დანართი N3.2 (ახალი ჭერის ფარგ)'!N265</f>
        <v>0</v>
      </c>
      <c r="O265" s="37">
        <f>'დანართი N3.ა2 ჭერს ზევით'!O265-'დანართი N3.2 (ახალი ჭერის ფარგ)'!O265</f>
        <v>0</v>
      </c>
      <c r="P265" s="45">
        <f>'დანართი N3.ა2 ჭერს ზევით'!P265-'დანართი N3.2 (ახალი ჭერის ფარგ)'!P265</f>
        <v>0</v>
      </c>
    </row>
    <row r="266" spans="2:16" ht="15.75" x14ac:dyDescent="0.25">
      <c r="B266" s="38"/>
      <c r="C266" s="60" t="s">
        <v>256</v>
      </c>
      <c r="D266" s="39" t="s">
        <v>257</v>
      </c>
      <c r="E266" s="40">
        <f>'დანართი N3.ა2 ჭერს ზევით'!E266-'დანართი N3.2 (ახალი ჭერის ფარგ)'!E266</f>
        <v>86</v>
      </c>
      <c r="F266" s="45">
        <f>'დანართი N3.ა2 ჭერს ზევით'!F266-'დანართი N3.2 (ახალი ჭერის ფარგ)'!F266</f>
        <v>86</v>
      </c>
      <c r="G266" s="45">
        <f>'დანართი N3.ა2 ჭერს ზევით'!G266-'დანართი N3.2 (ახალი ჭერის ფარგ)'!G266</f>
        <v>0</v>
      </c>
      <c r="H266" s="40">
        <f>'დანართი N3.ა2 ჭერს ზევით'!H266-'დანართი N3.2 (ახალი ჭერის ფარგ)'!H266</f>
        <v>0</v>
      </c>
      <c r="I266" s="45">
        <f>'დანართი N3.ა2 ჭერს ზევით'!I266-'დანართი N3.2 (ახალი ჭერის ფარგ)'!I266</f>
        <v>0</v>
      </c>
      <c r="J266" s="45">
        <f>'დანართი N3.ა2 ჭერს ზევით'!J266-'დანართი N3.2 (ახალი ჭერის ფარგ)'!J266</f>
        <v>0</v>
      </c>
      <c r="K266" s="40">
        <f>'დანართი N3.ა2 ჭერს ზევით'!K266-'დანართი N3.2 (ახალი ჭერის ფარგ)'!K266</f>
        <v>0</v>
      </c>
      <c r="L266" s="45">
        <f>'დანართი N3.ა2 ჭერს ზევით'!L266-'დანართი N3.2 (ახალი ჭერის ფარგ)'!L266</f>
        <v>0</v>
      </c>
      <c r="M266" s="45">
        <f>'დანართი N3.ა2 ჭერს ზევით'!M266-'დანართი N3.2 (ახალი ჭერის ფარგ)'!M266</f>
        <v>0</v>
      </c>
      <c r="N266" s="40">
        <f>'დანართი N3.ა2 ჭერს ზევით'!N266-'დანართი N3.2 (ახალი ჭერის ფარგ)'!N266</f>
        <v>0</v>
      </c>
      <c r="O266" s="37">
        <f>'დანართი N3.ა2 ჭერს ზევით'!O266-'დანართი N3.2 (ახალი ჭერის ფარგ)'!O266</f>
        <v>0</v>
      </c>
      <c r="P266" s="45">
        <f>'დანართი N3.ა2 ჭერს ზევით'!P266-'დანართი N3.2 (ახალი ჭერის ფარგ)'!P266</f>
        <v>0</v>
      </c>
    </row>
    <row r="267" spans="2:16" ht="30" x14ac:dyDescent="0.25">
      <c r="B267" s="38"/>
      <c r="C267" s="60" t="s">
        <v>258</v>
      </c>
      <c r="D267" s="39" t="s">
        <v>259</v>
      </c>
      <c r="E267" s="40">
        <f>'დანართი N3.ა2 ჭერს ზევით'!E267-'დანართი N3.2 (ახალი ჭერის ფარგ)'!E267</f>
        <v>867</v>
      </c>
      <c r="F267" s="45">
        <f>'დანართი N3.ა2 ჭერს ზევით'!F267-'დანართი N3.2 (ახალი ჭერის ფარგ)'!F267</f>
        <v>867</v>
      </c>
      <c r="G267" s="45">
        <f>'დანართი N3.ა2 ჭერს ზევით'!G267-'დანართი N3.2 (ახალი ჭერის ფარგ)'!G267</f>
        <v>0</v>
      </c>
      <c r="H267" s="40">
        <f>'დანართი N3.ა2 ჭერს ზევით'!H267-'დანართი N3.2 (ახალი ჭერის ფარგ)'!H267</f>
        <v>1000</v>
      </c>
      <c r="I267" s="45">
        <f>'დანართი N3.ა2 ჭერს ზევით'!I267-'დანართი N3.2 (ახალი ჭერის ფარგ)'!I267</f>
        <v>1000</v>
      </c>
      <c r="J267" s="45">
        <f>'დანართი N3.ა2 ჭერს ზევით'!J267-'დანართი N3.2 (ახალი ჭერის ფარგ)'!J267</f>
        <v>0</v>
      </c>
      <c r="K267" s="40">
        <f>'დანართი N3.ა2 ჭერს ზევით'!K267-'დანართი N3.2 (ახალი ჭერის ფარგ)'!K267</f>
        <v>0</v>
      </c>
      <c r="L267" s="45">
        <f>'დანართი N3.ა2 ჭერს ზევით'!L267-'დანართი N3.2 (ახალი ჭერის ფარგ)'!L267</f>
        <v>0</v>
      </c>
      <c r="M267" s="45">
        <f>'დანართი N3.ა2 ჭერს ზევით'!M267-'დანართი N3.2 (ახალი ჭერის ფარგ)'!M267</f>
        <v>0</v>
      </c>
      <c r="N267" s="40">
        <f>'დანართი N3.ა2 ჭერს ზევით'!N267-'დანართი N3.2 (ახალი ჭერის ფარგ)'!N267</f>
        <v>0</v>
      </c>
      <c r="O267" s="37">
        <f>'დანართი N3.ა2 ჭერს ზევით'!O267-'დანართი N3.2 (ახალი ჭერის ფარგ)'!O267</f>
        <v>0</v>
      </c>
      <c r="P267" s="45">
        <f>'დანართი N3.ა2 ჭერს ზევით'!P267-'დანართი N3.2 (ახალი ჭერის ფარგ)'!P267</f>
        <v>0</v>
      </c>
    </row>
    <row r="268" spans="2:16" ht="30" x14ac:dyDescent="0.25">
      <c r="B268" s="38"/>
      <c r="C268" s="60" t="s">
        <v>260</v>
      </c>
      <c r="D268" s="39" t="s">
        <v>261</v>
      </c>
      <c r="E268" s="40">
        <f>'დანართი N3.ა2 ჭერს ზევით'!E268-'დანართი N3.2 (ახალი ჭერის ფარგ)'!E268</f>
        <v>87</v>
      </c>
      <c r="F268" s="45">
        <f>'დანართი N3.ა2 ჭერს ზევით'!F268-'დანართი N3.2 (ახალი ჭერის ფარგ)'!F268</f>
        <v>87</v>
      </c>
      <c r="G268" s="45">
        <f>'დანართი N3.ა2 ჭერს ზევით'!G268-'დანართი N3.2 (ახალი ჭერის ფარგ)'!G268</f>
        <v>0</v>
      </c>
      <c r="H268" s="40">
        <f>'დანართი N3.ა2 ჭერს ზევით'!H268-'დანართი N3.2 (ახალი ჭერის ფარგ)'!H268</f>
        <v>0</v>
      </c>
      <c r="I268" s="45">
        <f>'დანართი N3.ა2 ჭერს ზევით'!I268-'დანართი N3.2 (ახალი ჭერის ფარგ)'!I268</f>
        <v>0</v>
      </c>
      <c r="J268" s="45">
        <f>'დანართი N3.ა2 ჭერს ზევით'!J268-'დანართი N3.2 (ახალი ჭერის ფარგ)'!J268</f>
        <v>0</v>
      </c>
      <c r="K268" s="40">
        <f>'დანართი N3.ა2 ჭერს ზევით'!K268-'დანართი N3.2 (ახალი ჭერის ფარგ)'!K268</f>
        <v>0</v>
      </c>
      <c r="L268" s="45">
        <f>'დანართი N3.ა2 ჭერს ზევით'!L268-'დანართი N3.2 (ახალი ჭერის ფარგ)'!L268</f>
        <v>0</v>
      </c>
      <c r="M268" s="45">
        <f>'დანართი N3.ა2 ჭერს ზევით'!M268-'დანართი N3.2 (ახალი ჭერის ფარგ)'!M268</f>
        <v>0</v>
      </c>
      <c r="N268" s="40">
        <f>'დანართი N3.ა2 ჭერს ზევით'!N268-'დანართი N3.2 (ახალი ჭერის ფარგ)'!N268</f>
        <v>0</v>
      </c>
      <c r="O268" s="37">
        <f>'დანართი N3.ა2 ჭერს ზევით'!O268-'დანართი N3.2 (ახალი ჭერის ფარგ)'!O268</f>
        <v>0</v>
      </c>
      <c r="P268" s="45">
        <f>'დანართი N3.ა2 ჭერს ზევით'!P268-'დანართი N3.2 (ახალი ჭერის ფარგ)'!P268</f>
        <v>0</v>
      </c>
    </row>
    <row r="269" spans="2:16" ht="30" x14ac:dyDescent="0.25">
      <c r="B269" s="38"/>
      <c r="C269" s="60" t="s">
        <v>262</v>
      </c>
      <c r="D269" s="39" t="s">
        <v>263</v>
      </c>
      <c r="E269" s="40">
        <f>'დანართი N3.ა2 ჭერს ზევით'!E269-'დანართი N3.2 (ახალი ჭერის ფარგ)'!E269</f>
        <v>0</v>
      </c>
      <c r="F269" s="45">
        <f>'დანართი N3.ა2 ჭერს ზევით'!F269-'დანართი N3.2 (ახალი ჭერის ფარგ)'!F269</f>
        <v>0</v>
      </c>
      <c r="G269" s="45">
        <f>'დანართი N3.ა2 ჭერს ზევით'!G269-'დანართი N3.2 (ახალი ჭერის ფარგ)'!G269</f>
        <v>0</v>
      </c>
      <c r="H269" s="40">
        <f>'დანართი N3.ა2 ჭერს ზევით'!H269-'დანართი N3.2 (ახალი ჭერის ფარგ)'!H269</f>
        <v>0</v>
      </c>
      <c r="I269" s="45">
        <f>'დანართი N3.ა2 ჭერს ზევით'!I269-'დანართი N3.2 (ახალი ჭერის ფარგ)'!I269</f>
        <v>0</v>
      </c>
      <c r="J269" s="45">
        <f>'დანართი N3.ა2 ჭერს ზევით'!J269-'დანართი N3.2 (ახალი ჭერის ფარგ)'!J269</f>
        <v>0</v>
      </c>
      <c r="K269" s="40">
        <f>'დანართი N3.ა2 ჭერს ზევით'!K269-'დანართი N3.2 (ახალი ჭერის ფარგ)'!K269</f>
        <v>0</v>
      </c>
      <c r="L269" s="45">
        <f>'დანართი N3.ა2 ჭერს ზევით'!L269-'დანართი N3.2 (ახალი ჭერის ფარგ)'!L269</f>
        <v>0</v>
      </c>
      <c r="M269" s="45">
        <f>'დანართი N3.ა2 ჭერს ზევით'!M269-'დანართი N3.2 (ახალი ჭერის ფარგ)'!M269</f>
        <v>0</v>
      </c>
      <c r="N269" s="40">
        <f>'დანართი N3.ა2 ჭერს ზევით'!N269-'დანართი N3.2 (ახალი ჭერის ფარგ)'!N269</f>
        <v>0</v>
      </c>
      <c r="O269" s="37">
        <f>'დანართი N3.ა2 ჭერს ზევით'!O269-'დანართი N3.2 (ახალი ჭერის ფარგ)'!O269</f>
        <v>0</v>
      </c>
      <c r="P269" s="45">
        <f>'დანართი N3.ა2 ჭერს ზევით'!P269-'დანართი N3.2 (ახალი ჭერის ფარგ)'!P269</f>
        <v>0</v>
      </c>
    </row>
    <row r="270" spans="2:16" ht="48.75" customHeight="1" x14ac:dyDescent="0.25">
      <c r="B270" s="30" t="s">
        <v>535</v>
      </c>
      <c r="C270" s="31"/>
      <c r="D270" s="53" t="s">
        <v>121</v>
      </c>
      <c r="E270" s="32">
        <f>'დანართი N3.ა2 ჭერს ზევით'!E270-'დანართი N3.2 (ახალი ჭერის ფარგ)'!E270</f>
        <v>0</v>
      </c>
      <c r="F270" s="33">
        <f>'დანართი N3.ა2 ჭერს ზევით'!F270-'დანართი N3.2 (ახალი ჭერის ფარგ)'!F270</f>
        <v>0</v>
      </c>
      <c r="G270" s="33">
        <f>'დანართი N3.ა2 ჭერს ზევით'!G270-'დანართი N3.2 (ახალი ჭერის ფარგ)'!G270</f>
        <v>0</v>
      </c>
      <c r="H270" s="32">
        <f>'დანართი N3.ა2 ჭერს ზევით'!H270-'დანართი N3.2 (ახალი ჭერის ფარგ)'!H270</f>
        <v>0</v>
      </c>
      <c r="I270" s="33">
        <f>'დანართი N3.ა2 ჭერს ზევით'!I270-'დანართი N3.2 (ახალი ჭერის ფარგ)'!I270</f>
        <v>0</v>
      </c>
      <c r="J270" s="33">
        <f>'დანართი N3.ა2 ჭერს ზევით'!J270-'დანართი N3.2 (ახალი ჭერის ფარგ)'!J270</f>
        <v>0</v>
      </c>
      <c r="K270" s="32">
        <f>'დანართი N3.ა2 ჭერს ზევით'!K270-'დანართი N3.2 (ახალი ჭერის ფარგ)'!K270</f>
        <v>0</v>
      </c>
      <c r="L270" s="33">
        <f>'დანართი N3.ა2 ჭერს ზევით'!L270-'დანართი N3.2 (ახალი ჭერის ფარგ)'!L270</f>
        <v>0</v>
      </c>
      <c r="M270" s="33">
        <f>'დანართი N3.ა2 ჭერს ზევით'!M270-'დანართი N3.2 (ახალი ჭერის ფარგ)'!M270</f>
        <v>0</v>
      </c>
      <c r="N270" s="32">
        <f>'დანართი N3.ა2 ჭერს ზევით'!N270-'დანართი N3.2 (ახალი ჭერის ფარგ)'!N270</f>
        <v>0</v>
      </c>
      <c r="O270" s="33">
        <f>'დანართი N3.ა2 ჭერს ზევით'!O270-'დანართი N3.2 (ახალი ჭერის ფარგ)'!O270</f>
        <v>0</v>
      </c>
      <c r="P270" s="33">
        <f>'დანართი N3.ა2 ჭერს ზევით'!P270-'დანართი N3.2 (ახალი ჭერის ფარგ)'!P270</f>
        <v>0</v>
      </c>
    </row>
    <row r="271" spans="2:16" ht="18" x14ac:dyDescent="0.25">
      <c r="B271" s="41"/>
      <c r="C271" s="42"/>
      <c r="D271" s="43" t="s">
        <v>151</v>
      </c>
      <c r="E271" s="36">
        <f>'დანართი N3.ა2 ჭერს ზევით'!E271-'დანართი N3.2 (ახალი ჭერის ფარგ)'!E271</f>
        <v>0</v>
      </c>
      <c r="F271" s="36">
        <f>'დანართი N3.ა2 ჭერს ზევით'!F271-'დანართი N3.2 (ახალი ჭერის ფარგ)'!F271</f>
        <v>0</v>
      </c>
      <c r="G271" s="36">
        <f>'დანართი N3.ა2 ჭერს ზევით'!G271-'დანართი N3.2 (ახალი ჭერის ფარგ)'!G271</f>
        <v>0</v>
      </c>
      <c r="H271" s="36">
        <f>'დანართი N3.ა2 ჭერს ზევით'!H271-'დანართი N3.2 (ახალი ჭერის ფარგ)'!H271</f>
        <v>0</v>
      </c>
      <c r="I271" s="36">
        <f>'დანართი N3.ა2 ჭერს ზევით'!I271-'დანართი N3.2 (ახალი ჭერის ფარგ)'!I271</f>
        <v>0</v>
      </c>
      <c r="J271" s="36">
        <f>'დანართი N3.ა2 ჭერს ზევით'!J271-'დანართი N3.2 (ახალი ჭერის ფარგ)'!J271</f>
        <v>0</v>
      </c>
      <c r="K271" s="36">
        <f>'დანართი N3.ა2 ჭერს ზევით'!K271-'დანართი N3.2 (ახალი ჭერის ფარგ)'!K271</f>
        <v>0</v>
      </c>
      <c r="L271" s="36">
        <f>'დანართი N3.ა2 ჭერს ზევით'!L271-'დანართი N3.2 (ახალი ჭერის ფარგ)'!L271</f>
        <v>0</v>
      </c>
      <c r="M271" s="36">
        <f>'დანართი N3.ა2 ჭერს ზევით'!M271-'დანართი N3.2 (ახალი ჭერის ფარგ)'!M271</f>
        <v>0</v>
      </c>
      <c r="N271" s="36">
        <f>'დანართი N3.ა2 ჭერს ზევით'!N271-'დანართი N3.2 (ახალი ჭერის ფარგ)'!N271</f>
        <v>0</v>
      </c>
      <c r="O271" s="36">
        <f>'დანართი N3.ა2 ჭერს ზევით'!O271-'დანართი N3.2 (ახალი ჭერის ფარგ)'!O271</f>
        <v>0</v>
      </c>
      <c r="P271" s="36">
        <f>'დანართი N3.ა2 ჭერს ზევით'!P271-'დანართი N3.2 (ახალი ჭერის ფარგ)'!P271</f>
        <v>0</v>
      </c>
    </row>
    <row r="272" spans="2:16" ht="18" x14ac:dyDescent="0.25">
      <c r="B272" s="41"/>
      <c r="C272" s="42"/>
      <c r="D272" s="44" t="s">
        <v>335</v>
      </c>
      <c r="E272" s="36">
        <f>'დანართი N3.ა2 ჭერს ზევით'!E272-'დანართი N3.2 (ახალი ჭერის ფარგ)'!E272</f>
        <v>0</v>
      </c>
      <c r="F272" s="37">
        <f>'დანართი N3.ა2 ჭერს ზევით'!F272-'დანართი N3.2 (ახალი ჭერის ფარგ)'!F272</f>
        <v>0</v>
      </c>
      <c r="G272" s="37">
        <f>'დანართი N3.ა2 ჭერს ზევით'!G272-'დანართი N3.2 (ახალი ჭერის ფარგ)'!G272</f>
        <v>0</v>
      </c>
      <c r="H272" s="36">
        <f>'დანართი N3.ა2 ჭერს ზევით'!H272-'დანართი N3.2 (ახალი ჭერის ფარგ)'!H272</f>
        <v>0</v>
      </c>
      <c r="I272" s="37">
        <f>'დანართი N3.ა2 ჭერს ზევით'!I272-'დანართი N3.2 (ახალი ჭერის ფარგ)'!I272</f>
        <v>0</v>
      </c>
      <c r="J272" s="37">
        <f>'დანართი N3.ა2 ჭერს ზევით'!J272-'დანართი N3.2 (ახალი ჭერის ფარგ)'!J272</f>
        <v>0</v>
      </c>
      <c r="K272" s="36">
        <f>'დანართი N3.ა2 ჭერს ზევით'!K272-'დანართი N3.2 (ახალი ჭერის ფარგ)'!K272</f>
        <v>0</v>
      </c>
      <c r="L272" s="37">
        <f>'დანართი N3.ა2 ჭერს ზევით'!L272-'დანართი N3.2 (ახალი ჭერის ფარგ)'!L272</f>
        <v>0</v>
      </c>
      <c r="M272" s="37">
        <f>'დანართი N3.ა2 ჭერს ზევით'!M272-'დანართი N3.2 (ახალი ჭერის ფარგ)'!M272</f>
        <v>0</v>
      </c>
      <c r="N272" s="36">
        <f>'დანართი N3.ა2 ჭერს ზევით'!N272-'დანართი N3.2 (ახალი ჭერის ფარგ)'!N272</f>
        <v>0</v>
      </c>
      <c r="O272" s="37">
        <f>'დანართი N3.ა2 ჭერს ზევით'!O272-'დანართი N3.2 (ახალი ჭერის ფარგ)'!O272</f>
        <v>0</v>
      </c>
      <c r="P272" s="37">
        <f>'დანართი N3.ა2 ჭერს ზევით'!P272-'დანართი N3.2 (ახალი ჭერის ფარგ)'!P272</f>
        <v>0</v>
      </c>
    </row>
    <row r="273" spans="2:16" ht="18" x14ac:dyDescent="0.25">
      <c r="B273" s="41"/>
      <c r="C273" s="42"/>
      <c r="D273" s="44" t="s">
        <v>155</v>
      </c>
      <c r="E273" s="36">
        <f>'დანართი N3.ა2 ჭერს ზევით'!E273-'დანართი N3.2 (ახალი ჭერის ფარგ)'!E273</f>
        <v>0</v>
      </c>
      <c r="F273" s="37">
        <f>'დანართი N3.ა2 ჭერს ზევით'!F273-'დანართი N3.2 (ახალი ჭერის ფარგ)'!F273</f>
        <v>0</v>
      </c>
      <c r="G273" s="37">
        <f>'დანართი N3.ა2 ჭერს ზევით'!G273-'დანართი N3.2 (ახალი ჭერის ფარგ)'!G273</f>
        <v>0</v>
      </c>
      <c r="H273" s="36">
        <f>'დანართი N3.ა2 ჭერს ზევით'!H273-'დანართი N3.2 (ახალი ჭერის ფარგ)'!H273</f>
        <v>0</v>
      </c>
      <c r="I273" s="37">
        <f>'დანართი N3.ა2 ჭერს ზევით'!I273-'დანართი N3.2 (ახალი ჭერის ფარგ)'!I273</f>
        <v>0</v>
      </c>
      <c r="J273" s="37">
        <f>'დანართი N3.ა2 ჭერს ზევით'!J273-'დანართი N3.2 (ახალი ჭერის ფარგ)'!J273</f>
        <v>0</v>
      </c>
      <c r="K273" s="36">
        <f>'დანართი N3.ა2 ჭერს ზევით'!K273-'დანართი N3.2 (ახალი ჭერის ფარგ)'!K273</f>
        <v>0</v>
      </c>
      <c r="L273" s="37">
        <f>'დანართი N3.ა2 ჭერს ზევით'!L273-'დანართი N3.2 (ახალი ჭერის ფარგ)'!L273</f>
        <v>0</v>
      </c>
      <c r="M273" s="37">
        <f>'დანართი N3.ა2 ჭერს ზევით'!M273-'დანართი N3.2 (ახალი ჭერის ფარგ)'!M273</f>
        <v>0</v>
      </c>
      <c r="N273" s="36">
        <f>'დანართი N3.ა2 ჭერს ზევით'!N273-'დანართი N3.2 (ახალი ჭერის ფარგ)'!N273</f>
        <v>0</v>
      </c>
      <c r="O273" s="37">
        <f>'დანართი N3.ა2 ჭერს ზევით'!O273-'დანართი N3.2 (ახალი ჭერის ფარგ)'!O273</f>
        <v>0</v>
      </c>
      <c r="P273" s="37">
        <f>'დანართი N3.ა2 ჭერს ზევით'!P273-'დანართი N3.2 (ახალი ჭერის ფარგ)'!P273</f>
        <v>0</v>
      </c>
    </row>
    <row r="274" spans="2:16" ht="45" x14ac:dyDescent="0.25">
      <c r="B274" s="38"/>
      <c r="C274" s="60" t="s">
        <v>264</v>
      </c>
      <c r="D274" s="39" t="s">
        <v>265</v>
      </c>
      <c r="E274" s="40">
        <f>'დანართი N3.ა2 ჭერს ზევით'!E274-'დანართი N3.2 (ახალი ჭერის ფარგ)'!E274</f>
        <v>0</v>
      </c>
      <c r="F274" s="45">
        <f>'დანართი N3.ა2 ჭერს ზევით'!F274-'დანართი N3.2 (ახალი ჭერის ფარგ)'!F274</f>
        <v>0</v>
      </c>
      <c r="G274" s="45">
        <f>'დანართი N3.ა2 ჭერს ზევით'!G274-'დანართი N3.2 (ახალი ჭერის ფარგ)'!G274</f>
        <v>0</v>
      </c>
      <c r="H274" s="40">
        <f>'დანართი N3.ა2 ჭერს ზევით'!H274-'დანართი N3.2 (ახალი ჭერის ფარგ)'!H274</f>
        <v>0</v>
      </c>
      <c r="I274" s="45">
        <f>'დანართი N3.ა2 ჭერს ზევით'!I274-'დანართი N3.2 (ახალი ჭერის ფარგ)'!I274</f>
        <v>0</v>
      </c>
      <c r="J274" s="45">
        <f>'დანართი N3.ა2 ჭერს ზევით'!J274-'დანართი N3.2 (ახალი ჭერის ფარგ)'!J274</f>
        <v>0</v>
      </c>
      <c r="K274" s="40">
        <f>'დანართი N3.ა2 ჭერს ზევით'!K274-'დანართი N3.2 (ახალი ჭერის ფარგ)'!K274</f>
        <v>0</v>
      </c>
      <c r="L274" s="45">
        <f>'დანართი N3.ა2 ჭერს ზევით'!L274-'დანართი N3.2 (ახალი ჭერის ფარგ)'!L274</f>
        <v>0</v>
      </c>
      <c r="M274" s="45">
        <f>'დანართი N3.ა2 ჭერს ზევით'!M274-'დანართი N3.2 (ახალი ჭერის ფარგ)'!M274</f>
        <v>0</v>
      </c>
      <c r="N274" s="40">
        <f>'დანართი N3.ა2 ჭერს ზევით'!N274-'დანართი N3.2 (ახალი ჭერის ფარგ)'!N274</f>
        <v>0</v>
      </c>
      <c r="O274" s="37">
        <f>'დანართი N3.ა2 ჭერს ზევით'!O274-'დანართი N3.2 (ახალი ჭერის ფარგ)'!O274</f>
        <v>0</v>
      </c>
      <c r="P274" s="45">
        <f>'დანართი N3.ა2 ჭერს ზევით'!P274-'დანართი N3.2 (ახალი ჭერის ფარგ)'!P274</f>
        <v>0</v>
      </c>
    </row>
    <row r="275" spans="2:16" ht="18" x14ac:dyDescent="0.25">
      <c r="B275" s="30" t="s">
        <v>536</v>
      </c>
      <c r="C275" s="31"/>
      <c r="D275" s="53" t="s">
        <v>122</v>
      </c>
      <c r="E275" s="32">
        <f>'დანართი N3.ა2 ჭერს ზევით'!E275-'დანართი N3.2 (ახალი ჭერის ფარგ)'!E275</f>
        <v>0</v>
      </c>
      <c r="F275" s="33">
        <f>'დანართი N3.ა2 ჭერს ზევით'!F275-'დანართი N3.2 (ახალი ჭერის ფარგ)'!F275</f>
        <v>0</v>
      </c>
      <c r="G275" s="33">
        <f>'დანართი N3.ა2 ჭერს ზევით'!G275-'დანართი N3.2 (ახალი ჭერის ფარგ)'!G275</f>
        <v>0</v>
      </c>
      <c r="H275" s="32">
        <f>'დანართი N3.ა2 ჭერს ზევით'!H275-'დანართი N3.2 (ახალი ჭერის ფარგ)'!H275</f>
        <v>0</v>
      </c>
      <c r="I275" s="33">
        <f>'დანართი N3.ა2 ჭერს ზევით'!I275-'დანართი N3.2 (ახალი ჭერის ფარგ)'!I275</f>
        <v>0</v>
      </c>
      <c r="J275" s="33">
        <f>'დანართი N3.ა2 ჭერს ზევით'!J275-'დანართი N3.2 (ახალი ჭერის ფარგ)'!J275</f>
        <v>0</v>
      </c>
      <c r="K275" s="32">
        <f>'დანართი N3.ა2 ჭერს ზევით'!K275-'დანართი N3.2 (ახალი ჭერის ფარგ)'!K275</f>
        <v>0</v>
      </c>
      <c r="L275" s="33">
        <f>'დანართი N3.ა2 ჭერს ზევით'!L275-'დანართი N3.2 (ახალი ჭერის ფარგ)'!L275</f>
        <v>0</v>
      </c>
      <c r="M275" s="33">
        <f>'დანართი N3.ა2 ჭერს ზევით'!M275-'დანართი N3.2 (ახალი ჭერის ფარგ)'!M275</f>
        <v>0</v>
      </c>
      <c r="N275" s="32">
        <f>'დანართი N3.ა2 ჭერს ზევით'!N275-'დანართი N3.2 (ახალი ჭერის ფარგ)'!N275</f>
        <v>0</v>
      </c>
      <c r="O275" s="33">
        <f>'დანართი N3.ა2 ჭერს ზევით'!O275-'დანართი N3.2 (ახალი ჭერის ფარგ)'!O275</f>
        <v>0</v>
      </c>
      <c r="P275" s="33">
        <f>'დანართი N3.ა2 ჭერს ზევით'!P275-'დანართი N3.2 (ახალი ჭერის ფარგ)'!P275</f>
        <v>0</v>
      </c>
    </row>
    <row r="276" spans="2:16" ht="18" x14ac:dyDescent="0.25">
      <c r="B276" s="41"/>
      <c r="C276" s="42"/>
      <c r="D276" s="43" t="s">
        <v>151</v>
      </c>
      <c r="E276" s="36">
        <f>'დანართი N3.ა2 ჭერს ზევით'!E276-'დანართი N3.2 (ახალი ჭერის ფარგ)'!E276</f>
        <v>0</v>
      </c>
      <c r="F276" s="36">
        <f>'დანართი N3.ა2 ჭერს ზევით'!F276-'დანართი N3.2 (ახალი ჭერის ფარგ)'!F276</f>
        <v>0</v>
      </c>
      <c r="G276" s="36">
        <f>'დანართი N3.ა2 ჭერს ზევით'!G276-'დანართი N3.2 (ახალი ჭერის ფარგ)'!G276</f>
        <v>0</v>
      </c>
      <c r="H276" s="36">
        <f>'დანართი N3.ა2 ჭერს ზევით'!H276-'დანართი N3.2 (ახალი ჭერის ფარგ)'!H276</f>
        <v>0</v>
      </c>
      <c r="I276" s="36">
        <f>'დანართი N3.ა2 ჭერს ზევით'!I276-'დანართი N3.2 (ახალი ჭერის ფარგ)'!I276</f>
        <v>0</v>
      </c>
      <c r="J276" s="36">
        <f>'დანართი N3.ა2 ჭერს ზევით'!J276-'დანართი N3.2 (ახალი ჭერის ფარგ)'!J276</f>
        <v>0</v>
      </c>
      <c r="K276" s="36">
        <f>'დანართი N3.ა2 ჭერს ზევით'!K276-'დანართი N3.2 (ახალი ჭერის ფარგ)'!K276</f>
        <v>0</v>
      </c>
      <c r="L276" s="36">
        <f>'დანართი N3.ა2 ჭერს ზევით'!L276-'დანართი N3.2 (ახალი ჭერის ფარგ)'!L276</f>
        <v>0</v>
      </c>
      <c r="M276" s="36">
        <f>'დანართი N3.ა2 ჭერს ზევით'!M276-'დანართი N3.2 (ახალი ჭერის ფარგ)'!M276</f>
        <v>0</v>
      </c>
      <c r="N276" s="36">
        <f>'დანართი N3.ა2 ჭერს ზევით'!N276-'დანართი N3.2 (ახალი ჭერის ფარგ)'!N276</f>
        <v>0</v>
      </c>
      <c r="O276" s="36">
        <f>'დანართი N3.ა2 ჭერს ზევით'!O276-'დანართი N3.2 (ახალი ჭერის ფარგ)'!O276</f>
        <v>0</v>
      </c>
      <c r="P276" s="36">
        <f>'დანართი N3.ა2 ჭერს ზევით'!P276-'დანართი N3.2 (ახალი ჭერის ფარგ)'!P276</f>
        <v>0</v>
      </c>
    </row>
    <row r="277" spans="2:16" ht="18" x14ac:dyDescent="0.25">
      <c r="B277" s="41"/>
      <c r="C277" s="42"/>
      <c r="D277" s="44" t="s">
        <v>335</v>
      </c>
      <c r="E277" s="36">
        <f>'დანართი N3.ა2 ჭერს ზევით'!E277-'დანართი N3.2 (ახალი ჭერის ფარგ)'!E277</f>
        <v>0</v>
      </c>
      <c r="F277" s="37">
        <f>'დანართი N3.ა2 ჭერს ზევით'!F277-'დანართი N3.2 (ახალი ჭერის ფარგ)'!F277</f>
        <v>0</v>
      </c>
      <c r="G277" s="37">
        <f>'დანართი N3.ა2 ჭერს ზევით'!G277-'დანართი N3.2 (ახალი ჭერის ფარგ)'!G277</f>
        <v>0</v>
      </c>
      <c r="H277" s="36">
        <f>'დანართი N3.ა2 ჭერს ზევით'!H277-'დანართი N3.2 (ახალი ჭერის ფარგ)'!H277</f>
        <v>0</v>
      </c>
      <c r="I277" s="37">
        <f>'დანართი N3.ა2 ჭერს ზევით'!I277-'დანართი N3.2 (ახალი ჭერის ფარგ)'!I277</f>
        <v>0</v>
      </c>
      <c r="J277" s="37">
        <f>'დანართი N3.ა2 ჭერს ზევით'!J277-'დანართი N3.2 (ახალი ჭერის ფარგ)'!J277</f>
        <v>0</v>
      </c>
      <c r="K277" s="36">
        <f>'დანართი N3.ა2 ჭერს ზევით'!K277-'დანართი N3.2 (ახალი ჭერის ფარგ)'!K277</f>
        <v>0</v>
      </c>
      <c r="L277" s="37">
        <f>'დანართი N3.ა2 ჭერს ზევით'!L277-'დანართი N3.2 (ახალი ჭერის ფარგ)'!L277</f>
        <v>0</v>
      </c>
      <c r="M277" s="37">
        <f>'დანართი N3.ა2 ჭერს ზევით'!M277-'დანართი N3.2 (ახალი ჭერის ფარგ)'!M277</f>
        <v>0</v>
      </c>
      <c r="N277" s="36">
        <f>'დანართი N3.ა2 ჭერს ზევით'!N277-'დანართი N3.2 (ახალი ჭერის ფარგ)'!N277</f>
        <v>0</v>
      </c>
      <c r="O277" s="37">
        <f>'დანართი N3.ა2 ჭერს ზევით'!O277-'დანართი N3.2 (ახალი ჭერის ფარგ)'!O277</f>
        <v>0</v>
      </c>
      <c r="P277" s="37">
        <f>'დანართი N3.ა2 ჭერს ზევით'!P277-'დანართი N3.2 (ახალი ჭერის ფარგ)'!P277</f>
        <v>0</v>
      </c>
    </row>
    <row r="278" spans="2:16" ht="18" x14ac:dyDescent="0.25">
      <c r="B278" s="41"/>
      <c r="C278" s="42"/>
      <c r="D278" s="44" t="s">
        <v>155</v>
      </c>
      <c r="E278" s="36">
        <f>'დანართი N3.ა2 ჭერს ზევით'!E278-'დანართი N3.2 (ახალი ჭერის ფარგ)'!E278</f>
        <v>0</v>
      </c>
      <c r="F278" s="37">
        <f>'დანართი N3.ა2 ჭერს ზევით'!F278-'დანართი N3.2 (ახალი ჭერის ფარგ)'!F278</f>
        <v>0</v>
      </c>
      <c r="G278" s="37">
        <f>'დანართი N3.ა2 ჭერს ზევით'!G278-'დანართი N3.2 (ახალი ჭერის ფარგ)'!G278</f>
        <v>0</v>
      </c>
      <c r="H278" s="36">
        <f>'დანართი N3.ა2 ჭერს ზევით'!H278-'დანართი N3.2 (ახალი ჭერის ფარგ)'!H278</f>
        <v>0</v>
      </c>
      <c r="I278" s="37">
        <f>'დანართი N3.ა2 ჭერს ზევით'!I278-'დანართი N3.2 (ახალი ჭერის ფარგ)'!I278</f>
        <v>0</v>
      </c>
      <c r="J278" s="37">
        <f>'დანართი N3.ა2 ჭერს ზევით'!J278-'დანართი N3.2 (ახალი ჭერის ფარგ)'!J278</f>
        <v>0</v>
      </c>
      <c r="K278" s="36">
        <f>'დანართი N3.ა2 ჭერს ზევით'!K278-'დანართი N3.2 (ახალი ჭერის ფარგ)'!K278</f>
        <v>0</v>
      </c>
      <c r="L278" s="37">
        <f>'დანართი N3.ა2 ჭერს ზევით'!L278-'დანართი N3.2 (ახალი ჭერის ფარგ)'!L278</f>
        <v>0</v>
      </c>
      <c r="M278" s="37">
        <f>'დანართი N3.ა2 ჭერს ზევით'!M278-'დანართი N3.2 (ახალი ჭერის ფარგ)'!M278</f>
        <v>0</v>
      </c>
      <c r="N278" s="36">
        <f>'დანართი N3.ა2 ჭერს ზევით'!N278-'დანართი N3.2 (ახალი ჭერის ფარგ)'!N278</f>
        <v>0</v>
      </c>
      <c r="O278" s="37">
        <f>'დანართი N3.ა2 ჭერს ზევით'!O278-'დანართი N3.2 (ახალი ჭერის ფარგ)'!O278</f>
        <v>0</v>
      </c>
      <c r="P278" s="37">
        <f>'დანართი N3.ა2 ჭერს ზევით'!P278-'დანართი N3.2 (ახალი ჭერის ფარგ)'!P278</f>
        <v>0</v>
      </c>
    </row>
    <row r="279" spans="2:16" ht="15.75" x14ac:dyDescent="0.25">
      <c r="B279" s="38"/>
      <c r="C279" s="60" t="s">
        <v>266</v>
      </c>
      <c r="D279" s="39" t="s">
        <v>267</v>
      </c>
      <c r="E279" s="40">
        <f>'დანართი N3.ა2 ჭერს ზევით'!E279-'დანართი N3.2 (ახალი ჭერის ფარგ)'!E279</f>
        <v>0</v>
      </c>
      <c r="F279" s="45">
        <f>'დანართი N3.ა2 ჭერს ზევით'!F279-'დანართი N3.2 (ახალი ჭერის ფარგ)'!F279</f>
        <v>0</v>
      </c>
      <c r="G279" s="45">
        <f>'დანართი N3.ა2 ჭერს ზევით'!G279-'დანართი N3.2 (ახალი ჭერის ფარგ)'!G279</f>
        <v>0</v>
      </c>
      <c r="H279" s="40">
        <f>'დანართი N3.ა2 ჭერს ზევით'!H279-'დანართი N3.2 (ახალი ჭერის ფარგ)'!H279</f>
        <v>0</v>
      </c>
      <c r="I279" s="45">
        <f>'დანართი N3.ა2 ჭერს ზევით'!I279-'დანართი N3.2 (ახალი ჭერის ფარგ)'!I279</f>
        <v>0</v>
      </c>
      <c r="J279" s="45">
        <f>'დანართი N3.ა2 ჭერს ზევით'!J279-'დანართი N3.2 (ახალი ჭერის ფარგ)'!J279</f>
        <v>0</v>
      </c>
      <c r="K279" s="40">
        <f>'დანართი N3.ა2 ჭერს ზევით'!K279-'დანართი N3.2 (ახალი ჭერის ფარგ)'!K279</f>
        <v>0</v>
      </c>
      <c r="L279" s="45">
        <f>'დანართი N3.ა2 ჭერს ზევით'!L279-'დანართი N3.2 (ახალი ჭერის ფარგ)'!L279</f>
        <v>0</v>
      </c>
      <c r="M279" s="45">
        <f>'დანართი N3.ა2 ჭერს ზევით'!M279-'დანართი N3.2 (ახალი ჭერის ფარგ)'!M279</f>
        <v>0</v>
      </c>
      <c r="N279" s="40">
        <f>'დანართი N3.ა2 ჭერს ზევით'!N279-'დანართი N3.2 (ახალი ჭერის ფარგ)'!N279</f>
        <v>0</v>
      </c>
      <c r="O279" s="37">
        <f>'დანართი N3.ა2 ჭერს ზევით'!O279-'დანართი N3.2 (ახალი ჭერის ფარგ)'!O279</f>
        <v>0</v>
      </c>
      <c r="P279" s="45">
        <f>'დანართი N3.ა2 ჭერს ზევით'!P279-'დანართი N3.2 (ახალი ჭერის ფარგ)'!P279</f>
        <v>0</v>
      </c>
    </row>
    <row r="280" spans="2:16" ht="15.75" x14ac:dyDescent="0.25">
      <c r="B280" s="38"/>
      <c r="C280" s="60" t="s">
        <v>268</v>
      </c>
      <c r="D280" s="39" t="s">
        <v>269</v>
      </c>
      <c r="E280" s="40">
        <f>'დანართი N3.ა2 ჭერს ზევით'!E280-'დანართი N3.2 (ახალი ჭერის ფარგ)'!E280</f>
        <v>0</v>
      </c>
      <c r="F280" s="45">
        <f>'დანართი N3.ა2 ჭერს ზევით'!F280-'დანართი N3.2 (ახალი ჭერის ფარგ)'!F280</f>
        <v>0</v>
      </c>
      <c r="G280" s="45">
        <f>'დანართი N3.ა2 ჭერს ზევით'!G280-'დანართი N3.2 (ახალი ჭერის ფარგ)'!G280</f>
        <v>0</v>
      </c>
      <c r="H280" s="40">
        <f>'დანართი N3.ა2 ჭერს ზევით'!H280-'დანართი N3.2 (ახალი ჭერის ფარგ)'!H280</f>
        <v>0</v>
      </c>
      <c r="I280" s="45">
        <f>'დანართი N3.ა2 ჭერს ზევით'!I280-'დანართი N3.2 (ახალი ჭერის ფარგ)'!I280</f>
        <v>0</v>
      </c>
      <c r="J280" s="45">
        <f>'დანართი N3.ა2 ჭერს ზევით'!J280-'დანართი N3.2 (ახალი ჭერის ფარგ)'!J280</f>
        <v>0</v>
      </c>
      <c r="K280" s="40">
        <f>'დანართი N3.ა2 ჭერს ზევით'!K280-'დანართი N3.2 (ახალი ჭერის ფარგ)'!K280</f>
        <v>0</v>
      </c>
      <c r="L280" s="45">
        <f>'დანართი N3.ა2 ჭერს ზევით'!L280-'დანართი N3.2 (ახალი ჭერის ფარგ)'!L280</f>
        <v>0</v>
      </c>
      <c r="M280" s="45">
        <f>'დანართი N3.ა2 ჭერს ზევით'!M280-'დანართი N3.2 (ახალი ჭერის ფარგ)'!M280</f>
        <v>0</v>
      </c>
      <c r="N280" s="40">
        <f>'დანართი N3.ა2 ჭერს ზევით'!N280-'დანართი N3.2 (ახალი ჭერის ფარგ)'!N280</f>
        <v>0</v>
      </c>
      <c r="O280" s="37">
        <f>'დანართი N3.ა2 ჭერს ზევით'!O280-'დანართი N3.2 (ახალი ჭერის ფარგ)'!O280</f>
        <v>0</v>
      </c>
      <c r="P280" s="45">
        <f>'დანართი N3.ა2 ჭერს ზევით'!P280-'დანართი N3.2 (ახალი ჭერის ფარგ)'!P280</f>
        <v>0</v>
      </c>
    </row>
    <row r="281" spans="2:16" ht="45" x14ac:dyDescent="0.25">
      <c r="B281" s="38"/>
      <c r="C281" s="60" t="s">
        <v>270</v>
      </c>
      <c r="D281" s="39" t="s">
        <v>271</v>
      </c>
      <c r="E281" s="40">
        <f>'დანართი N3.ა2 ჭერს ზევით'!E281-'დანართი N3.2 (ახალი ჭერის ფარგ)'!E281</f>
        <v>0</v>
      </c>
      <c r="F281" s="45">
        <f>'დანართი N3.ა2 ჭერს ზევით'!F281-'დანართი N3.2 (ახალი ჭერის ფარგ)'!F281</f>
        <v>0</v>
      </c>
      <c r="G281" s="45">
        <f>'დანართი N3.ა2 ჭერს ზევით'!G281-'დანართი N3.2 (ახალი ჭერის ფარგ)'!G281</f>
        <v>0</v>
      </c>
      <c r="H281" s="40">
        <f>'დანართი N3.ა2 ჭერს ზევით'!H281-'დანართი N3.2 (ახალი ჭერის ფარგ)'!H281</f>
        <v>0</v>
      </c>
      <c r="I281" s="45">
        <f>'დანართი N3.ა2 ჭერს ზევით'!I281-'დანართი N3.2 (ახალი ჭერის ფარგ)'!I281</f>
        <v>0</v>
      </c>
      <c r="J281" s="45">
        <f>'დანართი N3.ა2 ჭერს ზევით'!J281-'დანართი N3.2 (ახალი ჭერის ფარგ)'!J281</f>
        <v>0</v>
      </c>
      <c r="K281" s="40">
        <f>'დანართი N3.ა2 ჭერს ზევით'!K281-'დანართი N3.2 (ახალი ჭერის ფარგ)'!K281</f>
        <v>0</v>
      </c>
      <c r="L281" s="45">
        <f>'დანართი N3.ა2 ჭერს ზევით'!L281-'დანართი N3.2 (ახალი ჭერის ფარგ)'!L281</f>
        <v>0</v>
      </c>
      <c r="M281" s="45">
        <f>'დანართი N3.ა2 ჭერს ზევით'!M281-'დანართი N3.2 (ახალი ჭერის ფარგ)'!M281</f>
        <v>0</v>
      </c>
      <c r="N281" s="40">
        <f>'დანართი N3.ა2 ჭერს ზევით'!N281-'დანართი N3.2 (ახალი ჭერის ფარგ)'!N281</f>
        <v>0</v>
      </c>
      <c r="O281" s="37">
        <f>'დანართი N3.ა2 ჭერს ზევით'!O281-'დანართი N3.2 (ახალი ჭერის ფარგ)'!O281</f>
        <v>0</v>
      </c>
      <c r="P281" s="45">
        <f>'დანართი N3.ა2 ჭერს ზევით'!P281-'დანართი N3.2 (ახალი ჭერის ფარგ)'!P281</f>
        <v>0</v>
      </c>
    </row>
    <row r="282" spans="2:16" ht="15.75" x14ac:dyDescent="0.25">
      <c r="B282" s="38"/>
      <c r="C282" s="60" t="s">
        <v>272</v>
      </c>
      <c r="D282" s="39" t="s">
        <v>273</v>
      </c>
      <c r="E282" s="40">
        <f>'დანართი N3.ა2 ჭერს ზევით'!E282-'დანართი N3.2 (ახალი ჭერის ფარგ)'!E282</f>
        <v>0</v>
      </c>
      <c r="F282" s="45">
        <f>'დანართი N3.ა2 ჭერს ზევით'!F282-'დანართი N3.2 (ახალი ჭერის ფარგ)'!F282</f>
        <v>0</v>
      </c>
      <c r="G282" s="45">
        <f>'დანართი N3.ა2 ჭერს ზევით'!G282-'დანართი N3.2 (ახალი ჭერის ფარგ)'!G282</f>
        <v>0</v>
      </c>
      <c r="H282" s="40">
        <f>'დანართი N3.ა2 ჭერს ზევით'!H282-'დანართი N3.2 (ახალი ჭერის ფარგ)'!H282</f>
        <v>0</v>
      </c>
      <c r="I282" s="45">
        <f>'დანართი N3.ა2 ჭერს ზევით'!I282-'დანართი N3.2 (ახალი ჭერის ფარგ)'!I282</f>
        <v>0</v>
      </c>
      <c r="J282" s="45">
        <f>'დანართი N3.ა2 ჭერს ზევით'!J282-'დანართი N3.2 (ახალი ჭერის ფარგ)'!J282</f>
        <v>0</v>
      </c>
      <c r="K282" s="40">
        <f>'დანართი N3.ა2 ჭერს ზევით'!K282-'დანართი N3.2 (ახალი ჭერის ფარგ)'!K282</f>
        <v>0</v>
      </c>
      <c r="L282" s="45">
        <f>'დანართი N3.ა2 ჭერს ზევით'!L282-'დანართი N3.2 (ახალი ჭერის ფარგ)'!L282</f>
        <v>0</v>
      </c>
      <c r="M282" s="45">
        <f>'დანართი N3.ა2 ჭერს ზევით'!M282-'დანართი N3.2 (ახალი ჭერის ფარგ)'!M282</f>
        <v>0</v>
      </c>
      <c r="N282" s="40">
        <f>'დანართი N3.ა2 ჭერს ზევით'!N282-'დანართი N3.2 (ახალი ჭერის ფარგ)'!N282</f>
        <v>0</v>
      </c>
      <c r="O282" s="37">
        <f>'დანართი N3.ა2 ჭერს ზევით'!O282-'დანართი N3.2 (ახალი ჭერის ფარგ)'!O282</f>
        <v>0</v>
      </c>
      <c r="P282" s="45">
        <f>'დანართი N3.ა2 ჭერს ზევით'!P282-'დანართი N3.2 (ახალი ჭერის ფარგ)'!P282</f>
        <v>0</v>
      </c>
    </row>
    <row r="283" spans="2:16" ht="30" x14ac:dyDescent="0.25">
      <c r="B283" s="38"/>
      <c r="C283" s="60" t="s">
        <v>274</v>
      </c>
      <c r="D283" s="39" t="s">
        <v>275</v>
      </c>
      <c r="E283" s="40">
        <f>'დანართი N3.ა2 ჭერს ზევით'!E283-'დანართი N3.2 (ახალი ჭერის ფარგ)'!E283</f>
        <v>0</v>
      </c>
      <c r="F283" s="45">
        <f>'დანართი N3.ა2 ჭერს ზევით'!F283-'დანართი N3.2 (ახალი ჭერის ფარგ)'!F283</f>
        <v>0</v>
      </c>
      <c r="G283" s="45">
        <f>'დანართი N3.ა2 ჭერს ზევით'!G283-'დანართი N3.2 (ახალი ჭერის ფარგ)'!G283</f>
        <v>0</v>
      </c>
      <c r="H283" s="40">
        <f>'დანართი N3.ა2 ჭერს ზევით'!H283-'დანართი N3.2 (ახალი ჭერის ფარგ)'!H283</f>
        <v>0</v>
      </c>
      <c r="I283" s="45">
        <f>'დანართი N3.ა2 ჭერს ზევით'!I283-'დანართი N3.2 (ახალი ჭერის ფარგ)'!I283</f>
        <v>0</v>
      </c>
      <c r="J283" s="45">
        <f>'დანართი N3.ა2 ჭერს ზევით'!J283-'დანართი N3.2 (ახალი ჭერის ფარგ)'!J283</f>
        <v>0</v>
      </c>
      <c r="K283" s="40">
        <f>'დანართი N3.ა2 ჭერს ზევით'!K283-'დანართი N3.2 (ახალი ჭერის ფარგ)'!K283</f>
        <v>0</v>
      </c>
      <c r="L283" s="45">
        <f>'დანართი N3.ა2 ჭერს ზევით'!L283-'დანართი N3.2 (ახალი ჭერის ფარგ)'!L283</f>
        <v>0</v>
      </c>
      <c r="M283" s="45">
        <f>'დანართი N3.ა2 ჭერს ზევით'!M283-'დანართი N3.2 (ახალი ჭერის ფარგ)'!M283</f>
        <v>0</v>
      </c>
      <c r="N283" s="40">
        <f>'დანართი N3.ა2 ჭერს ზევით'!N283-'დანართი N3.2 (ახალი ჭერის ფარგ)'!N283</f>
        <v>0</v>
      </c>
      <c r="O283" s="37">
        <f>'დანართი N3.ა2 ჭერს ზევით'!O283-'დანართი N3.2 (ახალი ჭერის ფარგ)'!O283</f>
        <v>0</v>
      </c>
      <c r="P283" s="45">
        <f>'დანართი N3.ა2 ჭერს ზევით'!P283-'დანართი N3.2 (ახალი ჭერის ფარგ)'!P283</f>
        <v>0</v>
      </c>
    </row>
    <row r="284" spans="2:16" ht="30" x14ac:dyDescent="0.25">
      <c r="B284" s="38"/>
      <c r="C284" s="60" t="s">
        <v>276</v>
      </c>
      <c r="D284" s="39" t="s">
        <v>277</v>
      </c>
      <c r="E284" s="40">
        <f>'დანართი N3.ა2 ჭერს ზევით'!E284-'დანართი N3.2 (ახალი ჭერის ფარგ)'!E284</f>
        <v>0</v>
      </c>
      <c r="F284" s="45">
        <f>'დანართი N3.ა2 ჭერს ზევით'!F284-'დანართი N3.2 (ახალი ჭერის ფარგ)'!F284</f>
        <v>0</v>
      </c>
      <c r="G284" s="45">
        <f>'დანართი N3.ა2 ჭერს ზევით'!G284-'დანართი N3.2 (ახალი ჭერის ფარგ)'!G284</f>
        <v>0</v>
      </c>
      <c r="H284" s="40">
        <f>'დანართი N3.ა2 ჭერს ზევით'!H284-'დანართი N3.2 (ახალი ჭერის ფარგ)'!H284</f>
        <v>0</v>
      </c>
      <c r="I284" s="45">
        <f>'დანართი N3.ა2 ჭერს ზევით'!I284-'დანართი N3.2 (ახალი ჭერის ფარგ)'!I284</f>
        <v>0</v>
      </c>
      <c r="J284" s="45">
        <f>'დანართი N3.ა2 ჭერს ზევით'!J284-'დანართი N3.2 (ახალი ჭერის ფარგ)'!J284</f>
        <v>0</v>
      </c>
      <c r="K284" s="40">
        <f>'დანართი N3.ა2 ჭერს ზევით'!K284-'დანართი N3.2 (ახალი ჭერის ფარგ)'!K284</f>
        <v>0</v>
      </c>
      <c r="L284" s="45">
        <f>'დანართი N3.ა2 ჭერს ზევით'!L284-'დანართი N3.2 (ახალი ჭერის ფარგ)'!L284</f>
        <v>0</v>
      </c>
      <c r="M284" s="45">
        <f>'დანართი N3.ა2 ჭერს ზევით'!M284-'დანართი N3.2 (ახალი ჭერის ფარგ)'!M284</f>
        <v>0</v>
      </c>
      <c r="N284" s="40">
        <f>'დანართი N3.ა2 ჭერს ზევით'!N284-'დანართი N3.2 (ახალი ჭერის ფარგ)'!N284</f>
        <v>0</v>
      </c>
      <c r="O284" s="37">
        <f>'დანართი N3.ა2 ჭერს ზევით'!O284-'დანართი N3.2 (ახალი ჭერის ფარგ)'!O284</f>
        <v>0</v>
      </c>
      <c r="P284" s="45">
        <f>'დანართი N3.ა2 ჭერს ზევით'!P284-'დანართი N3.2 (ახალი ჭერის ფარგ)'!P284</f>
        <v>0</v>
      </c>
    </row>
    <row r="285" spans="2:16" ht="36" x14ac:dyDescent="0.25">
      <c r="B285" s="30" t="s">
        <v>537</v>
      </c>
      <c r="C285" s="31"/>
      <c r="D285" s="53" t="s">
        <v>125</v>
      </c>
      <c r="E285" s="32">
        <f>'დანართი N3.ა2 ჭერს ზევით'!E285-'დანართი N3.2 (ახალი ჭერის ფარგ)'!E285</f>
        <v>730</v>
      </c>
      <c r="F285" s="33">
        <f>'დანართი N3.ა2 ჭერს ზევით'!F285-'დანართი N3.2 (ახალი ჭერის ფარგ)'!F285</f>
        <v>730</v>
      </c>
      <c r="G285" s="33">
        <f>'დანართი N3.ა2 ჭერს ზევით'!G285-'დანართი N3.2 (ახალი ჭერის ფარგ)'!G285</f>
        <v>0</v>
      </c>
      <c r="H285" s="32">
        <f>'დანართი N3.ა2 ჭერს ზევით'!H285-'დანართი N3.2 (ახალი ჭერის ფარგ)'!H285</f>
        <v>1000</v>
      </c>
      <c r="I285" s="33">
        <f>'დანართი N3.ა2 ჭერს ზევით'!I285-'დანართი N3.2 (ახალი ჭერის ფარგ)'!I285</f>
        <v>1000</v>
      </c>
      <c r="J285" s="33">
        <f>'დანართი N3.ა2 ჭერს ზევით'!J285-'დანართი N3.2 (ახალი ჭერის ფარგ)'!J285</f>
        <v>0</v>
      </c>
      <c r="K285" s="32">
        <f>'დანართი N3.ა2 ჭერს ზევით'!K285-'დანართი N3.2 (ახალი ჭერის ფარგ)'!K285</f>
        <v>1050</v>
      </c>
      <c r="L285" s="33">
        <f>'დანართი N3.ა2 ჭერს ზევით'!L285-'დანართი N3.2 (ახალი ჭერის ფარგ)'!L285</f>
        <v>1050</v>
      </c>
      <c r="M285" s="33">
        <f>'დანართი N3.ა2 ჭერს ზევით'!M285-'დანართი N3.2 (ახალი ჭერის ფარგ)'!M285</f>
        <v>0</v>
      </c>
      <c r="N285" s="32">
        <f>'დანართი N3.ა2 ჭერს ზევით'!N285-'დანართი N3.2 (ახალი ჭერის ფარგ)'!N285</f>
        <v>1000</v>
      </c>
      <c r="O285" s="33">
        <f>'დანართი N3.ა2 ჭერს ზევით'!O285-'დანართი N3.2 (ახალი ჭერის ფარგ)'!O285</f>
        <v>1000</v>
      </c>
      <c r="P285" s="33">
        <f>'დანართი N3.ა2 ჭერს ზევით'!P285-'დანართი N3.2 (ახალი ჭერის ფარგ)'!P285</f>
        <v>0</v>
      </c>
    </row>
    <row r="286" spans="2:16" ht="18" x14ac:dyDescent="0.25">
      <c r="B286" s="41"/>
      <c r="C286" s="42"/>
      <c r="D286" s="43" t="s">
        <v>151</v>
      </c>
      <c r="E286" s="36">
        <f>'დანართი N3.ა2 ჭერს ზევით'!E286-'დანართი N3.2 (ახალი ჭერის ფარგ)'!E286</f>
        <v>0</v>
      </c>
      <c r="F286" s="36">
        <f>'დანართი N3.ა2 ჭერს ზევით'!F286-'დანართი N3.2 (ახალი ჭერის ფარგ)'!F286</f>
        <v>0</v>
      </c>
      <c r="G286" s="36">
        <f>'დანართი N3.ა2 ჭერს ზევით'!G286-'დანართი N3.2 (ახალი ჭერის ფარგ)'!G286</f>
        <v>0</v>
      </c>
      <c r="H286" s="36">
        <f>'დანართი N3.ა2 ჭერს ზევით'!H286-'დანართი N3.2 (ახალი ჭერის ფარგ)'!H286</f>
        <v>0</v>
      </c>
      <c r="I286" s="36">
        <f>'დანართი N3.ა2 ჭერს ზევით'!I286-'დანართი N3.2 (ახალი ჭერის ფარგ)'!I286</f>
        <v>0</v>
      </c>
      <c r="J286" s="36">
        <f>'დანართი N3.ა2 ჭერს ზევით'!J286-'დანართი N3.2 (ახალი ჭერის ფარგ)'!J286</f>
        <v>0</v>
      </c>
      <c r="K286" s="36">
        <f>'დანართი N3.ა2 ჭერს ზევით'!K286-'დანართი N3.2 (ახალი ჭერის ფარგ)'!K286</f>
        <v>0</v>
      </c>
      <c r="L286" s="36">
        <f>'დანართი N3.ა2 ჭერს ზევით'!L286-'დანართი N3.2 (ახალი ჭერის ფარგ)'!L286</f>
        <v>0</v>
      </c>
      <c r="M286" s="36">
        <f>'დანართი N3.ა2 ჭერს ზევით'!M286-'დანართი N3.2 (ახალი ჭერის ფარგ)'!M286</f>
        <v>0</v>
      </c>
      <c r="N286" s="36">
        <f>'დანართი N3.ა2 ჭერს ზევით'!N286-'დანართი N3.2 (ახალი ჭერის ფარგ)'!N286</f>
        <v>0</v>
      </c>
      <c r="O286" s="36">
        <f>'დანართი N3.ა2 ჭერს ზევით'!O286-'დანართი N3.2 (ახალი ჭერის ფარგ)'!O286</f>
        <v>0</v>
      </c>
      <c r="P286" s="36">
        <f>'დანართი N3.ა2 ჭერს ზევით'!P286-'დანართი N3.2 (ახალი ჭერის ფარგ)'!P286</f>
        <v>0</v>
      </c>
    </row>
    <row r="287" spans="2:16" ht="18" x14ac:dyDescent="0.25">
      <c r="B287" s="41"/>
      <c r="C287" s="42"/>
      <c r="D287" s="44" t="s">
        <v>335</v>
      </c>
      <c r="E287" s="36">
        <f>'დანართი N3.ა2 ჭერს ზევით'!E287-'დანართი N3.2 (ახალი ჭერის ფარგ)'!E287</f>
        <v>0</v>
      </c>
      <c r="F287" s="37">
        <f>'დანართი N3.ა2 ჭერს ზევით'!F287-'დანართი N3.2 (ახალი ჭერის ფარგ)'!F287</f>
        <v>0</v>
      </c>
      <c r="G287" s="37">
        <f>'დანართი N3.ა2 ჭერს ზევით'!G287-'დანართი N3.2 (ახალი ჭერის ფარგ)'!G287</f>
        <v>0</v>
      </c>
      <c r="H287" s="36">
        <f>'დანართი N3.ა2 ჭერს ზევით'!H287-'დანართი N3.2 (ახალი ჭერის ფარგ)'!H287</f>
        <v>0</v>
      </c>
      <c r="I287" s="37">
        <f>'დანართი N3.ა2 ჭერს ზევით'!I287-'დანართი N3.2 (ახალი ჭერის ფარგ)'!I287</f>
        <v>0</v>
      </c>
      <c r="J287" s="37">
        <f>'დანართი N3.ა2 ჭერს ზევით'!J287-'დანართი N3.2 (ახალი ჭერის ფარგ)'!J287</f>
        <v>0</v>
      </c>
      <c r="K287" s="36">
        <f>'დანართი N3.ა2 ჭერს ზევით'!K287-'დანართი N3.2 (ახალი ჭერის ფარგ)'!K287</f>
        <v>0</v>
      </c>
      <c r="L287" s="37">
        <f>'დანართი N3.ა2 ჭერს ზევით'!L287-'დანართი N3.2 (ახალი ჭერის ფარგ)'!L287</f>
        <v>0</v>
      </c>
      <c r="M287" s="37">
        <f>'დანართი N3.ა2 ჭერს ზევით'!M287-'დანართი N3.2 (ახალი ჭერის ფარგ)'!M287</f>
        <v>0</v>
      </c>
      <c r="N287" s="36">
        <f>'დანართი N3.ა2 ჭერს ზევით'!N287-'დანართი N3.2 (ახალი ჭერის ფარგ)'!N287</f>
        <v>0</v>
      </c>
      <c r="O287" s="37">
        <f>'დანართი N3.ა2 ჭერს ზევით'!O287-'დანართი N3.2 (ახალი ჭერის ფარგ)'!O287</f>
        <v>0</v>
      </c>
      <c r="P287" s="37">
        <f>'დანართი N3.ა2 ჭერს ზევით'!P287-'დანართი N3.2 (ახალი ჭერის ფარგ)'!P287</f>
        <v>0</v>
      </c>
    </row>
    <row r="288" spans="2:16" ht="18" x14ac:dyDescent="0.25">
      <c r="B288" s="41"/>
      <c r="C288" s="42"/>
      <c r="D288" s="44" t="s">
        <v>155</v>
      </c>
      <c r="E288" s="36">
        <f>'დანართი N3.ა2 ჭერს ზევით'!E288-'დანართი N3.2 (ახალი ჭერის ფარგ)'!E288</f>
        <v>0</v>
      </c>
      <c r="F288" s="37">
        <f>'დანართი N3.ა2 ჭერს ზევით'!F288-'დანართი N3.2 (ახალი ჭერის ფარგ)'!F288</f>
        <v>0</v>
      </c>
      <c r="G288" s="37">
        <f>'დანართი N3.ა2 ჭერს ზევით'!G288-'დანართი N3.2 (ახალი ჭერის ფარგ)'!G288</f>
        <v>0</v>
      </c>
      <c r="H288" s="36">
        <f>'დანართი N3.ა2 ჭერს ზევით'!H288-'დანართი N3.2 (ახალი ჭერის ფარგ)'!H288</f>
        <v>0</v>
      </c>
      <c r="I288" s="37">
        <f>'დანართი N3.ა2 ჭერს ზევით'!I288-'დანართი N3.2 (ახალი ჭერის ფარგ)'!I288</f>
        <v>0</v>
      </c>
      <c r="J288" s="37">
        <f>'დანართი N3.ა2 ჭერს ზევით'!J288-'დანართი N3.2 (ახალი ჭერის ფარგ)'!J288</f>
        <v>0</v>
      </c>
      <c r="K288" s="36">
        <f>'დანართი N3.ა2 ჭერს ზევით'!K288-'დანართი N3.2 (ახალი ჭერის ფარგ)'!K288</f>
        <v>0</v>
      </c>
      <c r="L288" s="37">
        <f>'დანართი N3.ა2 ჭერს ზევით'!L288-'დანართი N3.2 (ახალი ჭერის ფარგ)'!L288</f>
        <v>0</v>
      </c>
      <c r="M288" s="37">
        <f>'დანართი N3.ა2 ჭერს ზევით'!M288-'დანართი N3.2 (ახალი ჭერის ფარგ)'!M288</f>
        <v>0</v>
      </c>
      <c r="N288" s="36">
        <f>'დანართი N3.ა2 ჭერს ზევით'!N288-'დანართი N3.2 (ახალი ჭერის ფარგ)'!N288</f>
        <v>0</v>
      </c>
      <c r="O288" s="37">
        <f>'დანართი N3.ა2 ჭერს ზევით'!O288-'დანართი N3.2 (ახალი ჭერის ფარგ)'!O288</f>
        <v>0</v>
      </c>
      <c r="P288" s="37">
        <f>'დანართი N3.ა2 ჭერს ზევით'!P288-'დანართი N3.2 (ახალი ჭერის ფარგ)'!P288</f>
        <v>0</v>
      </c>
    </row>
    <row r="289" spans="2:16" ht="30" x14ac:dyDescent="0.25">
      <c r="B289" s="38"/>
      <c r="C289" s="60" t="s">
        <v>278</v>
      </c>
      <c r="D289" s="39" t="s">
        <v>279</v>
      </c>
      <c r="E289" s="40">
        <f>'დანართი N3.ა2 ჭერს ზევით'!E289-'დანართი N3.2 (ახალი ჭერის ფარგ)'!E289</f>
        <v>-300</v>
      </c>
      <c r="F289" s="45">
        <f>'დანართი N3.ა2 ჭერს ზევით'!F289-'დანართი N3.2 (ახალი ჭერის ფარგ)'!F289</f>
        <v>-300</v>
      </c>
      <c r="G289" s="45">
        <f>'დანართი N3.ა2 ჭერს ზევით'!G289-'დანართი N3.2 (ახალი ჭერის ფარგ)'!G289</f>
        <v>0</v>
      </c>
      <c r="H289" s="40">
        <f>'დანართი N3.ა2 ჭერს ზევით'!H289-'დანართი N3.2 (ახალი ჭერის ფარგ)'!H289</f>
        <v>-50</v>
      </c>
      <c r="I289" s="45">
        <f>'დანართი N3.ა2 ჭერს ზევით'!I289-'დანართი N3.2 (ახალი ჭერის ფარგ)'!I289</f>
        <v>-50</v>
      </c>
      <c r="J289" s="45">
        <f>'დანართი N3.ა2 ჭერს ზევით'!J289-'დანართი N3.2 (ახალი ჭერის ფარგ)'!J289</f>
        <v>0</v>
      </c>
      <c r="K289" s="40">
        <f>'დანართი N3.ა2 ჭერს ზევით'!K289-'დანართი N3.2 (ახალი ჭერის ფარგ)'!K289</f>
        <v>0</v>
      </c>
      <c r="L289" s="45">
        <f>'დანართი N3.ა2 ჭერს ზევით'!L289-'დანართი N3.2 (ახალი ჭერის ფარგ)'!L289</f>
        <v>0</v>
      </c>
      <c r="M289" s="45">
        <f>'დანართი N3.ა2 ჭერს ზევით'!M289-'დანართი N3.2 (ახალი ჭერის ფარგ)'!M289</f>
        <v>0</v>
      </c>
      <c r="N289" s="40">
        <f>'დანართი N3.ა2 ჭერს ზევით'!N289-'დანართი N3.2 (ახალი ჭერის ფარგ)'!N289</f>
        <v>0</v>
      </c>
      <c r="O289" s="37">
        <f>'დანართი N3.ა2 ჭერს ზევით'!O289-'დანართი N3.2 (ახალი ჭერის ფარგ)'!O289</f>
        <v>0</v>
      </c>
      <c r="P289" s="45">
        <f>'დანართი N3.ა2 ჭერს ზევით'!P289-'დანართი N3.2 (ახალი ჭერის ფარგ)'!P289</f>
        <v>0</v>
      </c>
    </row>
    <row r="290" spans="2:16" ht="30" x14ac:dyDescent="0.25">
      <c r="B290" s="38"/>
      <c r="C290" s="60" t="s">
        <v>280</v>
      </c>
      <c r="D290" s="39" t="s">
        <v>281</v>
      </c>
      <c r="E290" s="40">
        <f>'დანართი N3.ა2 ჭერს ზევით'!E290-'დანართი N3.2 (ახალი ჭერის ფარგ)'!E290</f>
        <v>1030</v>
      </c>
      <c r="F290" s="45">
        <f>'დანართი N3.ა2 ჭერს ზევით'!F290-'დანართი N3.2 (ახალი ჭერის ფარგ)'!F290</f>
        <v>1030</v>
      </c>
      <c r="G290" s="45">
        <f>'დანართი N3.ა2 ჭერს ზევით'!G290-'დანართი N3.2 (ახალი ჭერის ფარგ)'!G290</f>
        <v>0</v>
      </c>
      <c r="H290" s="40">
        <f>'დანართი N3.ა2 ჭერს ზევით'!H290-'დანართი N3.2 (ახალი ჭერის ფარგ)'!H290</f>
        <v>1050</v>
      </c>
      <c r="I290" s="45">
        <f>'დანართი N3.ა2 ჭერს ზევით'!I290-'დანართი N3.2 (ახალი ჭერის ფარგ)'!I290</f>
        <v>1050</v>
      </c>
      <c r="J290" s="45">
        <f>'დანართი N3.ა2 ჭერს ზევით'!J290-'დანართი N3.2 (ახალი ჭერის ფარგ)'!J290</f>
        <v>0</v>
      </c>
      <c r="K290" s="40">
        <f>'დანართი N3.ა2 ჭერს ზევით'!K290-'დანართი N3.2 (ახალი ჭერის ფარგ)'!K290</f>
        <v>1050</v>
      </c>
      <c r="L290" s="45">
        <f>'დანართი N3.ა2 ჭერს ზევით'!L290-'დანართი N3.2 (ახალი ჭერის ფარგ)'!L290</f>
        <v>1050</v>
      </c>
      <c r="M290" s="45">
        <f>'დანართი N3.ა2 ჭერს ზევით'!M290-'დანართი N3.2 (ახალი ჭერის ფარგ)'!M290</f>
        <v>0</v>
      </c>
      <c r="N290" s="40">
        <f>'დანართი N3.ა2 ჭერს ზევით'!N290-'დანართი N3.2 (ახალი ჭერის ფარგ)'!N290</f>
        <v>1000</v>
      </c>
      <c r="O290" s="37">
        <f>'დანართი N3.ა2 ჭერს ზევით'!O290-'დანართი N3.2 (ახალი ჭერის ფარგ)'!O290</f>
        <v>1000</v>
      </c>
      <c r="P290" s="45">
        <f>'დანართი N3.ა2 ჭერს ზევით'!P290-'დანართი N3.2 (ახალი ჭერის ფარგ)'!P290</f>
        <v>0</v>
      </c>
    </row>
    <row r="291" spans="2:16" ht="30" x14ac:dyDescent="0.25">
      <c r="B291" s="38"/>
      <c r="C291" s="60" t="s">
        <v>282</v>
      </c>
      <c r="D291" s="39" t="s">
        <v>283</v>
      </c>
      <c r="E291" s="40">
        <f>'დანართი N3.ა2 ჭერს ზევით'!E291-'დანართი N3.2 (ახალი ჭერის ფარგ)'!E291</f>
        <v>0</v>
      </c>
      <c r="F291" s="45">
        <f>'დანართი N3.ა2 ჭერს ზევით'!F291-'დანართი N3.2 (ახალი ჭერის ფარგ)'!F291</f>
        <v>0</v>
      </c>
      <c r="G291" s="45">
        <f>'დანართი N3.ა2 ჭერს ზევით'!G291-'დანართი N3.2 (ახალი ჭერის ფარგ)'!G291</f>
        <v>0</v>
      </c>
      <c r="H291" s="40">
        <f>'დანართი N3.ა2 ჭერს ზევით'!H291-'დანართი N3.2 (ახალი ჭერის ფარგ)'!H291</f>
        <v>0</v>
      </c>
      <c r="I291" s="45">
        <f>'დანართი N3.ა2 ჭერს ზევით'!I291-'დანართი N3.2 (ახალი ჭერის ფარგ)'!I291</f>
        <v>0</v>
      </c>
      <c r="J291" s="45">
        <f>'დანართი N3.ა2 ჭერს ზევით'!J291-'დანართი N3.2 (ახალი ჭერის ფარგ)'!J291</f>
        <v>0</v>
      </c>
      <c r="K291" s="40">
        <f>'დანართი N3.ა2 ჭერს ზევით'!K291-'დანართი N3.2 (ახალი ჭერის ფარგ)'!K291</f>
        <v>0</v>
      </c>
      <c r="L291" s="45">
        <f>'დანართი N3.ა2 ჭერს ზევით'!L291-'დანართი N3.2 (ახალი ჭერის ფარგ)'!L291</f>
        <v>0</v>
      </c>
      <c r="M291" s="45">
        <f>'დანართი N3.ა2 ჭერს ზევით'!M291-'დანართი N3.2 (ახალი ჭერის ფარგ)'!M291</f>
        <v>0</v>
      </c>
      <c r="N291" s="40">
        <f>'დანართი N3.ა2 ჭერს ზევით'!N291-'დანართი N3.2 (ახალი ჭერის ფარგ)'!N291</f>
        <v>0</v>
      </c>
      <c r="O291" s="37">
        <f>'დანართი N3.ა2 ჭერს ზევით'!O291-'დანართი N3.2 (ახალი ჭერის ფარგ)'!O291</f>
        <v>0</v>
      </c>
      <c r="P291" s="45">
        <f>'დანართი N3.ა2 ჭერს ზევით'!P291-'დანართი N3.2 (ახალი ჭერის ფარგ)'!P291</f>
        <v>0</v>
      </c>
    </row>
    <row r="292" spans="2:16" ht="30" x14ac:dyDescent="0.25">
      <c r="B292" s="38"/>
      <c r="C292" s="60" t="s">
        <v>284</v>
      </c>
      <c r="D292" s="39" t="s">
        <v>263</v>
      </c>
      <c r="E292" s="40">
        <f>'დანართი N3.ა2 ჭერს ზევით'!E292-'დანართი N3.2 (ახალი ჭერის ფარგ)'!E292</f>
        <v>0</v>
      </c>
      <c r="F292" s="45">
        <f>'დანართი N3.ა2 ჭერს ზევით'!F292-'დანართი N3.2 (ახალი ჭერის ფარგ)'!F292</f>
        <v>0</v>
      </c>
      <c r="G292" s="45">
        <f>'დანართი N3.ა2 ჭერს ზევით'!G292-'დანართი N3.2 (ახალი ჭერის ფარგ)'!G292</f>
        <v>0</v>
      </c>
      <c r="H292" s="40">
        <f>'დანართი N3.ა2 ჭერს ზევით'!H292-'დანართი N3.2 (ახალი ჭერის ფარგ)'!H292</f>
        <v>0</v>
      </c>
      <c r="I292" s="45">
        <f>'დანართი N3.ა2 ჭერს ზევით'!I292-'დანართი N3.2 (ახალი ჭერის ფარგ)'!I292</f>
        <v>0</v>
      </c>
      <c r="J292" s="45">
        <f>'დანართი N3.ა2 ჭერს ზევით'!J292-'დანართი N3.2 (ახალი ჭერის ფარგ)'!J292</f>
        <v>0</v>
      </c>
      <c r="K292" s="40">
        <f>'დანართი N3.ა2 ჭერს ზევით'!K292-'დანართი N3.2 (ახალი ჭერის ფარგ)'!K292</f>
        <v>0</v>
      </c>
      <c r="L292" s="45">
        <f>'დანართი N3.ა2 ჭერს ზევით'!L292-'დანართი N3.2 (ახალი ჭერის ფარგ)'!L292</f>
        <v>0</v>
      </c>
      <c r="M292" s="45">
        <f>'დანართი N3.ა2 ჭერს ზევით'!M292-'დანართი N3.2 (ახალი ჭერის ფარგ)'!M292</f>
        <v>0</v>
      </c>
      <c r="N292" s="40">
        <f>'დანართი N3.ა2 ჭერს ზევით'!N292-'დანართი N3.2 (ახალი ჭერის ფარგ)'!N292</f>
        <v>0</v>
      </c>
      <c r="O292" s="37">
        <f>'დანართი N3.ა2 ჭერს ზევით'!O292-'დანართი N3.2 (ახალი ჭერის ფარგ)'!O292</f>
        <v>0</v>
      </c>
      <c r="P292" s="45">
        <f>'დანართი N3.ა2 ჭერს ზევით'!P292-'დანართი N3.2 (ახალი ჭერის ფარგ)'!P292</f>
        <v>0</v>
      </c>
    </row>
    <row r="293" spans="2:16" ht="75" customHeight="1" x14ac:dyDescent="0.25">
      <c r="B293" s="30" t="s">
        <v>538</v>
      </c>
      <c r="C293" s="31"/>
      <c r="D293" s="53" t="s">
        <v>127</v>
      </c>
      <c r="E293" s="32">
        <f>'დანართი N3.ა2 ჭერს ზევით'!E293-'დანართი N3.2 (ახალი ჭერის ფარგ)'!E293</f>
        <v>1680</v>
      </c>
      <c r="F293" s="33">
        <f>'დანართი N3.ა2 ჭერს ზევით'!F293-'დანართი N3.2 (ახალი ჭერის ფარგ)'!F293</f>
        <v>1680</v>
      </c>
      <c r="G293" s="33">
        <f>'დანართი N3.ა2 ჭერს ზევით'!G293-'დანართი N3.2 (ახალი ჭერის ფარგ)'!G293</f>
        <v>0</v>
      </c>
      <c r="H293" s="32">
        <f>'დანართი N3.ა2 ჭერს ზევით'!H293-'დანართი N3.2 (ახალი ჭერის ფარგ)'!H293</f>
        <v>980</v>
      </c>
      <c r="I293" s="33">
        <f>'დანართი N3.ა2 ჭერს ზევით'!I293-'დანართი N3.2 (ახალი ჭერის ფარგ)'!I293</f>
        <v>980</v>
      </c>
      <c r="J293" s="33">
        <f>'დანართი N3.ა2 ჭერს ზევით'!J293-'დანართი N3.2 (ახალი ჭერის ფარგ)'!J293</f>
        <v>0</v>
      </c>
      <c r="K293" s="32">
        <f>'დანართი N3.ა2 ჭერს ზევით'!K293-'დანართი N3.2 (ახალი ჭერის ფარგ)'!K293</f>
        <v>0</v>
      </c>
      <c r="L293" s="33">
        <f>'დანართი N3.ა2 ჭერს ზევით'!L293-'დანართი N3.2 (ახალი ჭერის ფარგ)'!L293</f>
        <v>0</v>
      </c>
      <c r="M293" s="33">
        <f>'დანართი N3.ა2 ჭერს ზევით'!M293-'დანართი N3.2 (ახალი ჭერის ფარგ)'!M293</f>
        <v>0</v>
      </c>
      <c r="N293" s="32">
        <f>'დანართი N3.ა2 ჭერს ზევით'!N293-'დანართი N3.2 (ახალი ჭერის ფარგ)'!N293</f>
        <v>0</v>
      </c>
      <c r="O293" s="33">
        <f>'დანართი N3.ა2 ჭერს ზევით'!O293-'დანართი N3.2 (ახალი ჭერის ფარგ)'!O293</f>
        <v>0</v>
      </c>
      <c r="P293" s="33">
        <f>'დანართი N3.ა2 ჭერს ზევით'!P293-'დანართი N3.2 (ახალი ჭერის ფარგ)'!P293</f>
        <v>0</v>
      </c>
    </row>
    <row r="294" spans="2:16" ht="18" x14ac:dyDescent="0.25">
      <c r="B294" s="41"/>
      <c r="C294" s="42"/>
      <c r="D294" s="43" t="s">
        <v>151</v>
      </c>
      <c r="E294" s="36">
        <f>'დანართი N3.ა2 ჭერს ზევით'!E294-'დანართი N3.2 (ახალი ჭერის ფარგ)'!E294</f>
        <v>0</v>
      </c>
      <c r="F294" s="36">
        <f>'დანართი N3.ა2 ჭერს ზევით'!F294-'დანართი N3.2 (ახალი ჭერის ფარგ)'!F294</f>
        <v>0</v>
      </c>
      <c r="G294" s="36">
        <f>'დანართი N3.ა2 ჭერს ზევით'!G294-'დანართი N3.2 (ახალი ჭერის ფარგ)'!G294</f>
        <v>0</v>
      </c>
      <c r="H294" s="36">
        <f>'დანართი N3.ა2 ჭერს ზევით'!H294-'დანართი N3.2 (ახალი ჭერის ფარგ)'!H294</f>
        <v>0</v>
      </c>
      <c r="I294" s="36">
        <f>'დანართი N3.ა2 ჭერს ზევით'!I294-'დანართი N3.2 (ახალი ჭერის ფარგ)'!I294</f>
        <v>0</v>
      </c>
      <c r="J294" s="36">
        <f>'დანართი N3.ა2 ჭერს ზევით'!J294-'დანართი N3.2 (ახალი ჭერის ფარგ)'!J294</f>
        <v>0</v>
      </c>
      <c r="K294" s="36">
        <f>'დანართი N3.ა2 ჭერს ზევით'!K294-'დანართი N3.2 (ახალი ჭერის ფარგ)'!K294</f>
        <v>0</v>
      </c>
      <c r="L294" s="36">
        <f>'დანართი N3.ა2 ჭერს ზევით'!L294-'დანართი N3.2 (ახალი ჭერის ფარგ)'!L294</f>
        <v>0</v>
      </c>
      <c r="M294" s="36">
        <f>'დანართი N3.ა2 ჭერს ზევით'!M294-'დანართი N3.2 (ახალი ჭერის ფარგ)'!M294</f>
        <v>0</v>
      </c>
      <c r="N294" s="36">
        <f>'დანართი N3.ა2 ჭერს ზევით'!N294-'დანართი N3.2 (ახალი ჭერის ფარგ)'!N294</f>
        <v>0</v>
      </c>
      <c r="O294" s="36">
        <f>'დანართი N3.ა2 ჭერს ზევით'!O294-'დანართი N3.2 (ახალი ჭერის ფარგ)'!O294</f>
        <v>0</v>
      </c>
      <c r="P294" s="36">
        <f>'დანართი N3.ა2 ჭერს ზევით'!P294-'დანართი N3.2 (ახალი ჭერის ფარგ)'!P294</f>
        <v>0</v>
      </c>
    </row>
    <row r="295" spans="2:16" ht="18" x14ac:dyDescent="0.25">
      <c r="B295" s="41"/>
      <c r="C295" s="42"/>
      <c r="D295" s="44" t="s">
        <v>335</v>
      </c>
      <c r="E295" s="36">
        <f>'დანართი N3.ა2 ჭერს ზევით'!E295-'დანართი N3.2 (ახალი ჭერის ფარგ)'!E295</f>
        <v>0</v>
      </c>
      <c r="F295" s="37">
        <f>'დანართი N3.ა2 ჭერს ზევით'!F295-'დანართი N3.2 (ახალი ჭერის ფარგ)'!F295</f>
        <v>0</v>
      </c>
      <c r="G295" s="37">
        <f>'დანართი N3.ა2 ჭერს ზევით'!G295-'დანართი N3.2 (ახალი ჭერის ფარგ)'!G295</f>
        <v>0</v>
      </c>
      <c r="H295" s="36">
        <f>'დანართი N3.ა2 ჭერს ზევით'!H295-'დანართი N3.2 (ახალი ჭერის ფარგ)'!H295</f>
        <v>0</v>
      </c>
      <c r="I295" s="37">
        <f>'დანართი N3.ა2 ჭერს ზევით'!I295-'დანართი N3.2 (ახალი ჭერის ფარგ)'!I295</f>
        <v>0</v>
      </c>
      <c r="J295" s="37">
        <f>'დანართი N3.ა2 ჭერს ზევით'!J295-'დანართი N3.2 (ახალი ჭერის ფარგ)'!J295</f>
        <v>0</v>
      </c>
      <c r="K295" s="36">
        <f>'დანართი N3.ა2 ჭერს ზევით'!K295-'დანართი N3.2 (ახალი ჭერის ფარგ)'!K295</f>
        <v>0</v>
      </c>
      <c r="L295" s="37">
        <f>'დანართი N3.ა2 ჭერს ზევით'!L295-'დანართი N3.2 (ახალი ჭერის ფარგ)'!L295</f>
        <v>0</v>
      </c>
      <c r="M295" s="37">
        <f>'დანართი N3.ა2 ჭერს ზევით'!M295-'დანართი N3.2 (ახალი ჭერის ფარგ)'!M295</f>
        <v>0</v>
      </c>
      <c r="N295" s="36">
        <f>'დანართი N3.ა2 ჭერს ზევით'!N295-'დანართი N3.2 (ახალი ჭერის ფარგ)'!N295</f>
        <v>0</v>
      </c>
      <c r="O295" s="37">
        <f>'დანართი N3.ა2 ჭერს ზევით'!O295-'დანართი N3.2 (ახალი ჭერის ფარგ)'!O295</f>
        <v>0</v>
      </c>
      <c r="P295" s="37">
        <f>'დანართი N3.ა2 ჭერს ზევით'!P295-'დანართი N3.2 (ახალი ჭერის ფარგ)'!P295</f>
        <v>0</v>
      </c>
    </row>
    <row r="296" spans="2:16" ht="18" x14ac:dyDescent="0.25">
      <c r="B296" s="41"/>
      <c r="C296" s="42"/>
      <c r="D296" s="44" t="s">
        <v>155</v>
      </c>
      <c r="E296" s="36">
        <f>'დანართი N3.ა2 ჭერს ზევით'!E296-'დანართი N3.2 (ახალი ჭერის ფარგ)'!E296</f>
        <v>0</v>
      </c>
      <c r="F296" s="37">
        <f>'დანართი N3.ა2 ჭერს ზევით'!F296-'დანართი N3.2 (ახალი ჭერის ფარგ)'!F296</f>
        <v>0</v>
      </c>
      <c r="G296" s="37">
        <f>'დანართი N3.ა2 ჭერს ზევით'!G296-'დანართი N3.2 (ახალი ჭერის ფარგ)'!G296</f>
        <v>0</v>
      </c>
      <c r="H296" s="36">
        <f>'დანართი N3.ა2 ჭერს ზევით'!H296-'დანართი N3.2 (ახალი ჭერის ფარგ)'!H296</f>
        <v>0</v>
      </c>
      <c r="I296" s="37">
        <f>'დანართი N3.ა2 ჭერს ზევით'!I296-'დანართი N3.2 (ახალი ჭერის ფარგ)'!I296</f>
        <v>0</v>
      </c>
      <c r="J296" s="37">
        <f>'დანართი N3.ა2 ჭერს ზევით'!J296-'დანართი N3.2 (ახალი ჭერის ფარგ)'!J296</f>
        <v>0</v>
      </c>
      <c r="K296" s="36">
        <f>'დანართი N3.ა2 ჭერს ზევით'!K296-'დანართი N3.2 (ახალი ჭერის ფარგ)'!K296</f>
        <v>0</v>
      </c>
      <c r="L296" s="37">
        <f>'დანართი N3.ა2 ჭერს ზევით'!L296-'დანართი N3.2 (ახალი ჭერის ფარგ)'!L296</f>
        <v>0</v>
      </c>
      <c r="M296" s="37">
        <f>'დანართი N3.ა2 ჭერს ზევით'!M296-'დანართი N3.2 (ახალი ჭერის ფარგ)'!M296</f>
        <v>0</v>
      </c>
      <c r="N296" s="36">
        <f>'დანართი N3.ა2 ჭერს ზევით'!N296-'დანართი N3.2 (ახალი ჭერის ფარგ)'!N296</f>
        <v>0</v>
      </c>
      <c r="O296" s="37">
        <f>'დანართი N3.ა2 ჭერს ზევით'!O296-'დანართი N3.2 (ახალი ჭერის ფარგ)'!O296</f>
        <v>0</v>
      </c>
      <c r="P296" s="37">
        <f>'დანართი N3.ა2 ჭერს ზევით'!P296-'დანართი N3.2 (ახალი ჭერის ფარგ)'!P296</f>
        <v>0</v>
      </c>
    </row>
    <row r="297" spans="2:16" ht="30" x14ac:dyDescent="0.25">
      <c r="B297" s="38"/>
      <c r="C297" s="60" t="s">
        <v>285</v>
      </c>
      <c r="D297" s="39" t="s">
        <v>286</v>
      </c>
      <c r="E297" s="40">
        <f>'დანართი N3.ა2 ჭერს ზევით'!E297-'დანართი N3.2 (ახალი ჭერის ფარგ)'!E297</f>
        <v>0</v>
      </c>
      <c r="F297" s="45">
        <f>'დანართი N3.ა2 ჭერს ზევით'!F297-'დანართი N3.2 (ახალი ჭერის ფარგ)'!F297</f>
        <v>0</v>
      </c>
      <c r="G297" s="45">
        <f>'დანართი N3.ა2 ჭერს ზევით'!G297-'დანართი N3.2 (ახალი ჭერის ფარგ)'!G297</f>
        <v>0</v>
      </c>
      <c r="H297" s="40">
        <f>'დანართი N3.ა2 ჭერს ზევით'!H297-'დანართი N3.2 (ახალი ჭერის ფარგ)'!H297</f>
        <v>-20</v>
      </c>
      <c r="I297" s="112">
        <f>'დანართი N3.ა2 ჭერს ზევით'!I297-'დანართი N3.2 (ახალი ჭერის ფარგ)'!I297</f>
        <v>-20</v>
      </c>
      <c r="J297" s="45">
        <f>'დანართი N3.ა2 ჭერს ზევით'!J297-'დანართი N3.2 (ახალი ჭერის ფარგ)'!J297</f>
        <v>0</v>
      </c>
      <c r="K297" s="40">
        <f>'დანართი N3.ა2 ჭერს ზევით'!K297-'დანართი N3.2 (ახალი ჭერის ფარგ)'!K297</f>
        <v>0</v>
      </c>
      <c r="L297" s="45">
        <f>'დანართი N3.ა2 ჭერს ზევით'!L297-'დანართი N3.2 (ახალი ჭერის ფარგ)'!L297</f>
        <v>0</v>
      </c>
      <c r="M297" s="45">
        <f>'დანართი N3.ა2 ჭერს ზევით'!M297-'დანართი N3.2 (ახალი ჭერის ფარგ)'!M297</f>
        <v>0</v>
      </c>
      <c r="N297" s="40">
        <f>'დანართი N3.ა2 ჭერს ზევით'!N297-'დანართი N3.2 (ახალი ჭერის ფარგ)'!N297</f>
        <v>0</v>
      </c>
      <c r="O297" s="37">
        <f>'დანართი N3.ა2 ჭერს ზევით'!O297-'დანართი N3.2 (ახალი ჭერის ფარგ)'!O297</f>
        <v>0</v>
      </c>
      <c r="P297" s="45">
        <f>'დანართი N3.ა2 ჭერს ზევით'!P297-'დანართი N3.2 (ახალი ჭერის ფარგ)'!P297</f>
        <v>0</v>
      </c>
    </row>
    <row r="298" spans="2:16" ht="60" x14ac:dyDescent="0.25">
      <c r="B298" s="38"/>
      <c r="C298" s="60" t="s">
        <v>287</v>
      </c>
      <c r="D298" s="39" t="s">
        <v>288</v>
      </c>
      <c r="E298" s="40">
        <f>'დანართი N3.ა2 ჭერს ზევით'!E298-'დანართი N3.2 (ახალი ჭერის ფარგ)'!E298</f>
        <v>0</v>
      </c>
      <c r="F298" s="45">
        <f>'დანართი N3.ა2 ჭერს ზევით'!F298-'დანართი N3.2 (ახალი ჭერის ფარგ)'!F298</f>
        <v>0</v>
      </c>
      <c r="G298" s="45">
        <f>'დანართი N3.ა2 ჭერს ზევით'!G298-'დანართი N3.2 (ახალი ჭერის ფარგ)'!G298</f>
        <v>0</v>
      </c>
      <c r="H298" s="40">
        <f>'დანართი N3.ა2 ჭერს ზევით'!H298-'დანართი N3.2 (ახალი ჭერის ფარგ)'!H298</f>
        <v>0</v>
      </c>
      <c r="I298" s="45">
        <f>'დანართი N3.ა2 ჭერს ზევით'!I298-'დანართი N3.2 (ახალი ჭერის ფარგ)'!I298</f>
        <v>0</v>
      </c>
      <c r="J298" s="45">
        <f>'დანართი N3.ა2 ჭერს ზევით'!J298-'დანართი N3.2 (ახალი ჭერის ფარგ)'!J298</f>
        <v>0</v>
      </c>
      <c r="K298" s="40">
        <f>'დანართი N3.ა2 ჭერს ზევით'!K298-'დანართი N3.2 (ახალი ჭერის ფარგ)'!K298</f>
        <v>0</v>
      </c>
      <c r="L298" s="45">
        <f>'დანართი N3.ა2 ჭერს ზევით'!L298-'დანართი N3.2 (ახალი ჭერის ფარგ)'!L298</f>
        <v>0</v>
      </c>
      <c r="M298" s="45">
        <f>'დანართი N3.ა2 ჭერს ზევით'!M298-'დანართი N3.2 (ახალი ჭერის ფარგ)'!M298</f>
        <v>0</v>
      </c>
      <c r="N298" s="40">
        <f>'დანართი N3.ა2 ჭერს ზევით'!N298-'დანართი N3.2 (ახალი ჭერის ფარგ)'!N298</f>
        <v>0</v>
      </c>
      <c r="O298" s="37">
        <f>'დანართი N3.ა2 ჭერს ზევით'!O298-'დანართი N3.2 (ახალი ჭერის ფარგ)'!O298</f>
        <v>0</v>
      </c>
      <c r="P298" s="45">
        <f>'დანართი N3.ა2 ჭერს ზევით'!P298-'დანართი N3.2 (ახალი ჭერის ფარგ)'!P298</f>
        <v>0</v>
      </c>
    </row>
    <row r="299" spans="2:16" ht="60" x14ac:dyDescent="0.25">
      <c r="B299" s="38"/>
      <c r="C299" s="60" t="s">
        <v>289</v>
      </c>
      <c r="D299" s="39" t="s">
        <v>290</v>
      </c>
      <c r="E299" s="40">
        <f>'დანართი N3.ა2 ჭერს ზევით'!E299-'დანართი N3.2 (ახალი ჭერის ფარგ)'!E299</f>
        <v>60</v>
      </c>
      <c r="F299" s="66">
        <f>'დანართი N3.ა2 ჭერს ზევით'!F299-'დანართი N3.2 (ახალი ჭერის ფარგ)'!F299</f>
        <v>60</v>
      </c>
      <c r="G299" s="45">
        <f>'დანართი N3.ა2 ჭერს ზევით'!G299-'დანართი N3.2 (ახალი ჭერის ფარგ)'!G299</f>
        <v>0</v>
      </c>
      <c r="H299" s="40">
        <f>'დანართი N3.ა2 ჭერს ზევით'!H299-'დანართი N3.2 (ახალი ჭერის ფარგ)'!H299</f>
        <v>0</v>
      </c>
      <c r="I299" s="45">
        <f>'დანართი N3.ა2 ჭერს ზევით'!I299-'დანართი N3.2 (ახალი ჭერის ფარგ)'!I299</f>
        <v>0</v>
      </c>
      <c r="J299" s="45">
        <f>'დანართი N3.ა2 ჭერს ზევით'!J299-'დანართი N3.2 (ახალი ჭერის ფარგ)'!J299</f>
        <v>0</v>
      </c>
      <c r="K299" s="40">
        <f>'დანართი N3.ა2 ჭერს ზევით'!K299-'დანართი N3.2 (ახალი ჭერის ფარგ)'!K299</f>
        <v>0</v>
      </c>
      <c r="L299" s="45">
        <f>'დანართი N3.ა2 ჭერს ზევით'!L299-'დანართი N3.2 (ახალი ჭერის ფარგ)'!L299</f>
        <v>0</v>
      </c>
      <c r="M299" s="45">
        <f>'დანართი N3.ა2 ჭერს ზევით'!M299-'დანართი N3.2 (ახალი ჭერის ფარგ)'!M299</f>
        <v>0</v>
      </c>
      <c r="N299" s="40">
        <f>'დანართი N3.ა2 ჭერს ზევით'!N299-'დანართი N3.2 (ახალი ჭერის ფარგ)'!N299</f>
        <v>0</v>
      </c>
      <c r="O299" s="37">
        <f>'დანართი N3.ა2 ჭერს ზევით'!O299-'დანართი N3.2 (ახალი ჭერის ფარგ)'!O299</f>
        <v>0</v>
      </c>
      <c r="P299" s="45">
        <f>'დანართი N3.ა2 ჭერს ზევით'!P299-'დანართი N3.2 (ახალი ჭერის ფარგ)'!P299</f>
        <v>0</v>
      </c>
    </row>
    <row r="300" spans="2:16" ht="30" x14ac:dyDescent="0.25">
      <c r="B300" s="38"/>
      <c r="C300" s="60" t="s">
        <v>291</v>
      </c>
      <c r="D300" s="39" t="s">
        <v>539</v>
      </c>
      <c r="E300" s="40">
        <f>'დანართი N3.ა2 ჭერს ზევით'!E300-'დანართი N3.2 (ახალი ჭერის ფარგ)'!E300</f>
        <v>1620</v>
      </c>
      <c r="F300" s="66">
        <f>'დანართი N3.ა2 ჭერს ზევით'!F300-'დანართი N3.2 (ახალი ჭერის ფარგ)'!F300</f>
        <v>1620</v>
      </c>
      <c r="G300" s="45">
        <f>'დანართი N3.ა2 ჭერს ზევით'!G300-'დანართი N3.2 (ახალი ჭერის ფარგ)'!G300</f>
        <v>0</v>
      </c>
      <c r="H300" s="40">
        <f>'დანართი N3.ა2 ჭერს ზევით'!H300-'დანართი N3.2 (ახალი ჭერის ფარგ)'!H300</f>
        <v>1000</v>
      </c>
      <c r="I300" s="45">
        <f>'დანართი N3.ა2 ჭერს ზევით'!I300-'დანართი N3.2 (ახალი ჭერის ფარგ)'!I300</f>
        <v>1000</v>
      </c>
      <c r="J300" s="45">
        <f>'დანართი N3.ა2 ჭერს ზევით'!J300-'დანართი N3.2 (ახალი ჭერის ფარგ)'!J300</f>
        <v>0</v>
      </c>
      <c r="K300" s="40">
        <f>'დანართი N3.ა2 ჭერს ზევით'!K300-'დანართი N3.2 (ახალი ჭერის ფარგ)'!K300</f>
        <v>0</v>
      </c>
      <c r="L300" s="45">
        <f>'დანართი N3.ა2 ჭერს ზევით'!L300-'დანართი N3.2 (ახალი ჭერის ფარგ)'!L300</f>
        <v>0</v>
      </c>
      <c r="M300" s="45">
        <f>'დანართი N3.ა2 ჭერს ზევით'!M300-'დანართი N3.2 (ახალი ჭერის ფარგ)'!M300</f>
        <v>0</v>
      </c>
      <c r="N300" s="40">
        <f>'დანართი N3.ა2 ჭერს ზევით'!N300-'დანართი N3.2 (ახალი ჭერის ფარგ)'!N300</f>
        <v>0</v>
      </c>
      <c r="O300" s="37">
        <f>'დანართი N3.ა2 ჭერს ზევით'!O300-'დანართი N3.2 (ახალი ჭერის ფარგ)'!O300</f>
        <v>0</v>
      </c>
      <c r="P300" s="45">
        <f>'დანართი N3.ა2 ჭერს ზევით'!P300-'დანართი N3.2 (ახალი ჭერის ფარგ)'!P300</f>
        <v>0</v>
      </c>
    </row>
    <row r="301" spans="2:16" ht="30" x14ac:dyDescent="0.25">
      <c r="B301" s="38"/>
      <c r="C301" s="60" t="s">
        <v>541</v>
      </c>
      <c r="D301" s="39" t="s">
        <v>540</v>
      </c>
      <c r="E301" s="40">
        <f>'დანართი N3.ა2 ჭერს ზევით'!E301-'დანართი N3.2 (ახალი ჭერის ფარგ)'!E301</f>
        <v>60</v>
      </c>
      <c r="F301" s="45">
        <f>'დანართი N3.ა2 ჭერს ზევით'!F301-'დანართი N3.2 (ახალი ჭერის ფარგ)'!F301</f>
        <v>60</v>
      </c>
      <c r="G301" s="45">
        <f>'დანართი N3.ა2 ჭერს ზევით'!G301-'დანართი N3.2 (ახალი ჭერის ფარგ)'!G301</f>
        <v>0</v>
      </c>
      <c r="H301" s="40">
        <f>'დანართი N3.ა2 ჭერს ზევით'!H301-'დანართი N3.2 (ახალი ჭერის ფარგ)'!H301</f>
        <v>0</v>
      </c>
      <c r="I301" s="45">
        <f>'დანართი N3.ა2 ჭერს ზევით'!I301-'დანართი N3.2 (ახალი ჭერის ფარგ)'!I301</f>
        <v>0</v>
      </c>
      <c r="J301" s="45">
        <f>'დანართი N3.ა2 ჭერს ზევით'!J301-'დანართი N3.2 (ახალი ჭერის ფარგ)'!J301</f>
        <v>0</v>
      </c>
      <c r="K301" s="40">
        <f>'დანართი N3.ა2 ჭერს ზევით'!K301-'დანართი N3.2 (ახალი ჭერის ფარგ)'!K301</f>
        <v>0</v>
      </c>
      <c r="L301" s="45">
        <f>'დანართი N3.ა2 ჭერს ზევით'!L301-'დანართი N3.2 (ახალი ჭერის ფარგ)'!L301</f>
        <v>0</v>
      </c>
      <c r="M301" s="45">
        <f>'დანართი N3.ა2 ჭერს ზევით'!M301-'დანართი N3.2 (ახალი ჭერის ფარგ)'!M301</f>
        <v>0</v>
      </c>
      <c r="N301" s="40">
        <f>'დანართი N3.ა2 ჭერს ზევით'!N301-'დანართი N3.2 (ახალი ჭერის ფარგ)'!N301</f>
        <v>-300</v>
      </c>
      <c r="O301" s="37">
        <f>'დანართი N3.ა2 ჭერს ზევით'!O301-'დანართი N3.2 (ახალი ჭერის ფარგ)'!O301</f>
        <v>-300</v>
      </c>
      <c r="P301" s="45">
        <f>'დანართი N3.ა2 ჭერს ზევით'!P301-'დანართი N3.2 (ახალი ჭერის ფარგ)'!P301</f>
        <v>0</v>
      </c>
    </row>
    <row r="302" spans="2:16" ht="36" x14ac:dyDescent="0.25">
      <c r="B302" s="30" t="s">
        <v>542</v>
      </c>
      <c r="C302" s="31"/>
      <c r="D302" s="53" t="s">
        <v>543</v>
      </c>
      <c r="E302" s="32">
        <f>'დანართი N3.ა2 ჭერს ზევით'!E302-'დანართი N3.2 (ახალი ჭერის ფარგ)'!E302</f>
        <v>1500</v>
      </c>
      <c r="F302" s="33">
        <f>'დანართი N3.ა2 ჭერს ზევით'!F302-'დანართი N3.2 (ახალი ჭერის ფარგ)'!F302</f>
        <v>1500</v>
      </c>
      <c r="G302" s="33">
        <f>'დანართი N3.ა2 ჭერს ზევით'!G302-'დანართი N3.2 (ახალი ჭერის ფარგ)'!G302</f>
        <v>0</v>
      </c>
      <c r="H302" s="32">
        <f>'დანართი N3.ა2 ჭერს ზევით'!H302-'დანართი N3.2 (ახალი ჭერის ფარგ)'!H302</f>
        <v>2505</v>
      </c>
      <c r="I302" s="33">
        <f>'დანართი N3.ა2 ჭერს ზევით'!I302-'დანართი N3.2 (ახალი ჭერის ფარგ)'!I302</f>
        <v>2505</v>
      </c>
      <c r="J302" s="33">
        <f>'დანართი N3.ა2 ჭერს ზევით'!J302-'დანართი N3.2 (ახალი ჭერის ფარგ)'!J302</f>
        <v>0</v>
      </c>
      <c r="K302" s="32">
        <f>'დანართი N3.ა2 ჭერს ზევით'!K302-'დანართი N3.2 (ახალი ჭერის ფარგ)'!K302</f>
        <v>3505</v>
      </c>
      <c r="L302" s="33">
        <f>'დანართი N3.ა2 ჭერს ზევით'!L302-'დანართი N3.2 (ახალი ჭერის ფარგ)'!L302</f>
        <v>3505</v>
      </c>
      <c r="M302" s="33">
        <f>'დანართი N3.ა2 ჭერს ზევით'!M302-'დანართი N3.2 (ახალი ჭერის ფარგ)'!M302</f>
        <v>0</v>
      </c>
      <c r="N302" s="32">
        <f>'დანართი N3.ა2 ჭერს ზევით'!N302-'დანართი N3.2 (ახალი ჭერის ფარგ)'!N302</f>
        <v>0</v>
      </c>
      <c r="O302" s="33">
        <f>'დანართი N3.ა2 ჭერს ზევით'!O302-'დანართი N3.2 (ახალი ჭერის ფარგ)'!O302</f>
        <v>0</v>
      </c>
      <c r="P302" s="33">
        <f>'დანართი N3.ა2 ჭერს ზევით'!P302-'დანართი N3.2 (ახალი ჭერის ფარგ)'!P302</f>
        <v>0</v>
      </c>
    </row>
    <row r="303" spans="2:16" ht="18" x14ac:dyDescent="0.25">
      <c r="B303" s="41"/>
      <c r="C303" s="42"/>
      <c r="D303" s="43" t="s">
        <v>151</v>
      </c>
      <c r="E303" s="36">
        <f>'დანართი N3.ა2 ჭერს ზევით'!E303-'დანართი N3.2 (ახალი ჭერის ფარგ)'!E303</f>
        <v>59</v>
      </c>
      <c r="F303" s="36">
        <f>'დანართი N3.ა2 ჭერს ზევით'!F303-'დანართი N3.2 (ახალი ჭერის ფარგ)'!F303</f>
        <v>59</v>
      </c>
      <c r="G303" s="36">
        <f>'დანართი N3.ა2 ჭერს ზევით'!G303-'დანართი N3.2 (ახალი ჭერის ფარგ)'!G303</f>
        <v>0</v>
      </c>
      <c r="H303" s="36">
        <f>'დანართი N3.ა2 ჭერს ზევით'!H303-'დანართი N3.2 (ახალი ჭერის ფარგ)'!H303</f>
        <v>59</v>
      </c>
      <c r="I303" s="36">
        <f>'დანართი N3.ა2 ჭერს ზევით'!I303-'დანართი N3.2 (ახალი ჭერის ფარგ)'!I303</f>
        <v>59</v>
      </c>
      <c r="J303" s="36">
        <f>'დანართი N3.ა2 ჭერს ზევით'!J303-'დანართი N3.2 (ახალი ჭერის ფარგ)'!J303</f>
        <v>0</v>
      </c>
      <c r="K303" s="36">
        <f>'დანართი N3.ა2 ჭერს ზევით'!K303-'დანართი N3.2 (ახალი ჭერის ფარგ)'!K303</f>
        <v>59</v>
      </c>
      <c r="L303" s="36">
        <f>'დანართი N3.ა2 ჭერს ზევით'!L303-'დანართი N3.2 (ახალი ჭერის ფარგ)'!L303</f>
        <v>59</v>
      </c>
      <c r="M303" s="36">
        <f>'დანართი N3.ა2 ჭერს ზევით'!M303-'დანართი N3.2 (ახალი ჭერის ფარგ)'!M303</f>
        <v>0</v>
      </c>
      <c r="N303" s="36">
        <f>'დანართი N3.ა2 ჭერს ზევით'!N303-'დანართი N3.2 (ახალი ჭერის ფარგ)'!N303</f>
        <v>59</v>
      </c>
      <c r="O303" s="36">
        <f>'დანართი N3.ა2 ჭერს ზევით'!O303-'დანართი N3.2 (ახალი ჭერის ფარგ)'!O303</f>
        <v>59</v>
      </c>
      <c r="P303" s="36">
        <f>'დანართი N3.ა2 ჭერს ზევით'!P303-'დანართი N3.2 (ახალი ჭერის ფარგ)'!P303</f>
        <v>0</v>
      </c>
    </row>
    <row r="304" spans="2:16" ht="18" x14ac:dyDescent="0.25">
      <c r="B304" s="41"/>
      <c r="C304" s="42"/>
      <c r="D304" s="44" t="s">
        <v>335</v>
      </c>
      <c r="E304" s="36">
        <f>'დანართი N3.ა2 ჭერს ზევით'!E304-'დანართი N3.2 (ახალი ჭერის ფარგ)'!E304</f>
        <v>0</v>
      </c>
      <c r="F304" s="37">
        <f>'დანართი N3.ა2 ჭერს ზევით'!F304-'დანართი N3.2 (ახალი ჭერის ფარგ)'!F304</f>
        <v>0</v>
      </c>
      <c r="G304" s="37">
        <f>'დანართი N3.ა2 ჭერს ზევით'!G304-'დანართი N3.2 (ახალი ჭერის ფარგ)'!G304</f>
        <v>0</v>
      </c>
      <c r="H304" s="36">
        <f>'დანართი N3.ა2 ჭერს ზევით'!H304-'დანართი N3.2 (ახალი ჭერის ფარგ)'!H304</f>
        <v>0</v>
      </c>
      <c r="I304" s="37">
        <f>'დანართი N3.ა2 ჭერს ზევით'!I304-'დანართი N3.2 (ახალი ჭერის ფარგ)'!I304</f>
        <v>0</v>
      </c>
      <c r="J304" s="37">
        <f>'დანართი N3.ა2 ჭერს ზევით'!J304-'დანართი N3.2 (ახალი ჭერის ფარგ)'!J304</f>
        <v>0</v>
      </c>
      <c r="K304" s="36">
        <f>'დანართი N3.ა2 ჭერს ზევით'!K304-'დანართი N3.2 (ახალი ჭერის ფარგ)'!K304</f>
        <v>0</v>
      </c>
      <c r="L304" s="37">
        <f>'დანართი N3.ა2 ჭერს ზევით'!L304-'დანართი N3.2 (ახალი ჭერის ფარგ)'!L304</f>
        <v>0</v>
      </c>
      <c r="M304" s="37">
        <f>'დანართი N3.ა2 ჭერს ზევით'!M304-'დანართი N3.2 (ახალი ჭერის ფარგ)'!M304</f>
        <v>0</v>
      </c>
      <c r="N304" s="36">
        <f>'დანართი N3.ა2 ჭერს ზევით'!N304-'დანართი N3.2 (ახალი ჭერის ფარგ)'!N304</f>
        <v>0</v>
      </c>
      <c r="O304" s="37">
        <f>'დანართი N3.ა2 ჭერს ზევით'!O304-'დანართი N3.2 (ახალი ჭერის ფარგ)'!O304</f>
        <v>0</v>
      </c>
      <c r="P304" s="37">
        <f>'დანართი N3.ა2 ჭერს ზევით'!P304-'დანართი N3.2 (ახალი ჭერის ფარგ)'!P304</f>
        <v>0</v>
      </c>
    </row>
    <row r="305" spans="1:16" ht="18" x14ac:dyDescent="0.25">
      <c r="B305" s="41"/>
      <c r="C305" s="42"/>
      <c r="D305" s="44" t="s">
        <v>155</v>
      </c>
      <c r="E305" s="49">
        <f>'დანართი N3.ა2 ჭერს ზევით'!E305-'დანართი N3.2 (ახალი ჭერის ფარგ)'!E305</f>
        <v>59</v>
      </c>
      <c r="F305" s="51">
        <f>'დანართი N3.ა2 ჭერს ზევით'!F305-'დანართი N3.2 (ახალი ჭერის ფარგ)'!F305</f>
        <v>59</v>
      </c>
      <c r="G305" s="51">
        <f>'დანართი N3.ა2 ჭერს ზევით'!G305-'დანართი N3.2 (ახალი ჭერის ფარგ)'!G305</f>
        <v>0</v>
      </c>
      <c r="H305" s="49">
        <f>'დანართი N3.ა2 ჭერს ზევით'!H305-'დანართი N3.2 (ახალი ჭერის ფარგ)'!H305</f>
        <v>59</v>
      </c>
      <c r="I305" s="51">
        <f>'დანართი N3.ა2 ჭერს ზევით'!I305-'დანართი N3.2 (ახალი ჭერის ფარგ)'!I305</f>
        <v>59</v>
      </c>
      <c r="J305" s="51">
        <f>'დანართი N3.ა2 ჭერს ზევით'!J305-'დანართი N3.2 (ახალი ჭერის ფარგ)'!J305</f>
        <v>0</v>
      </c>
      <c r="K305" s="49">
        <f>'დანართი N3.ა2 ჭერს ზევით'!K305-'დანართი N3.2 (ახალი ჭერის ფარგ)'!K305</f>
        <v>59</v>
      </c>
      <c r="L305" s="51">
        <f>'დანართი N3.ა2 ჭერს ზევით'!L305-'დანართი N3.2 (ახალი ჭერის ფარგ)'!L305</f>
        <v>59</v>
      </c>
      <c r="M305" s="37">
        <f>'დანართი N3.ა2 ჭერს ზევით'!M305-'დანართი N3.2 (ახალი ჭერის ფარგ)'!M305</f>
        <v>0</v>
      </c>
      <c r="N305" s="49">
        <f>'დანართი N3.ა2 ჭერს ზევით'!N305-'დანართი N3.2 (ახალი ჭერის ფარგ)'!N305</f>
        <v>59</v>
      </c>
      <c r="O305" s="37">
        <f>'დანართი N3.ა2 ჭერს ზევით'!O305-'დანართი N3.2 (ახალი ჭერის ფარგ)'!O305</f>
        <v>59</v>
      </c>
      <c r="P305" s="37">
        <f>'დანართი N3.ა2 ჭერს ზევით'!P305-'დანართი N3.2 (ახალი ჭერის ფარგ)'!P305</f>
        <v>0</v>
      </c>
    </row>
    <row r="306" spans="1:16" ht="45" x14ac:dyDescent="0.25">
      <c r="B306" s="38"/>
      <c r="C306" s="60" t="s">
        <v>307</v>
      </c>
      <c r="D306" s="39" t="s">
        <v>569</v>
      </c>
      <c r="E306" s="75">
        <f>'დანართი N3.ა2 ჭერს ზევით'!E306-'დანართი N3.2 (ახალი ჭერის ფარგ)'!E306</f>
        <v>0</v>
      </c>
      <c r="F306" s="76">
        <f>'დანართი N3.ა2 ჭერს ზევით'!F306-'დანართი N3.2 (ახალი ჭერის ფარგ)'!F306</f>
        <v>0</v>
      </c>
      <c r="G306" s="76">
        <f>'დანართი N3.ა2 ჭერს ზევით'!G306-'დანართი N3.2 (ახალი ჭერის ფარგ)'!G306</f>
        <v>0</v>
      </c>
      <c r="H306" s="75">
        <f>'დანართი N3.ა2 ჭერს ზევით'!H306-'დანართი N3.2 (ახალი ჭერის ფარგ)'!H306</f>
        <v>5</v>
      </c>
      <c r="I306" s="76">
        <f>'დანართი N3.ა2 ჭერს ზევით'!I306-'დანართი N3.2 (ახალი ჭერის ფარგ)'!I306</f>
        <v>5</v>
      </c>
      <c r="J306" s="76">
        <f>'დანართი N3.ა2 ჭერს ზევით'!J306-'დანართი N3.2 (ახალი ჭერის ფარგ)'!J306</f>
        <v>0</v>
      </c>
      <c r="K306" s="75">
        <f>'დანართი N3.ა2 ჭერს ზევით'!K306-'დანართი N3.2 (ახალი ჭერის ფარგ)'!K306</f>
        <v>5</v>
      </c>
      <c r="L306" s="76">
        <f>'დანართი N3.ა2 ჭერს ზევით'!L306-'დანართი N3.2 (ახალი ჭერის ფარგ)'!L306</f>
        <v>5</v>
      </c>
      <c r="M306" s="45">
        <f>'დანართი N3.ა2 ჭერს ზევით'!M306-'დანართი N3.2 (ახალი ჭერის ფარგ)'!M306</f>
        <v>0</v>
      </c>
      <c r="N306" s="75">
        <f>'დანართი N3.ა2 ჭერს ზევით'!N306-'დანართი N3.2 (ახალი ჭერის ფარგ)'!N306</f>
        <v>0</v>
      </c>
      <c r="O306" s="37">
        <f>'დანართი N3.ა2 ჭერს ზევით'!O306-'დანართი N3.2 (ახალი ჭერის ფარგ)'!O306</f>
        <v>0</v>
      </c>
      <c r="P306" s="45">
        <f>'დანართი N3.ა2 ჭერს ზევით'!P306-'დანართი N3.2 (ახალი ჭერის ფარგ)'!P306</f>
        <v>0</v>
      </c>
    </row>
    <row r="307" spans="1:16" ht="75" x14ac:dyDescent="0.25">
      <c r="B307" s="38"/>
      <c r="C307" s="60" t="s">
        <v>309</v>
      </c>
      <c r="D307" s="39" t="s">
        <v>361</v>
      </c>
      <c r="E307" s="40">
        <f>'დანართი N3.ა2 ჭერს ზევით'!E307-'დანართი N3.2 (ახალი ჭერის ფარგ)'!E307</f>
        <v>1500</v>
      </c>
      <c r="F307" s="45">
        <f>'დანართი N3.ა2 ჭერს ზევით'!F307-'დანართი N3.2 (ახალი ჭერის ფარგ)'!F307</f>
        <v>1500</v>
      </c>
      <c r="G307" s="45">
        <f>'დანართი N3.ა2 ჭერს ზევით'!G307-'დანართი N3.2 (ახალი ჭერის ფარგ)'!G307</f>
        <v>0</v>
      </c>
      <c r="H307" s="40">
        <f>'დანართი N3.ა2 ჭერს ზევით'!H307-'დანართი N3.2 (ახალი ჭერის ფარგ)'!H307</f>
        <v>2500</v>
      </c>
      <c r="I307" s="45">
        <f>'დანართი N3.ა2 ჭერს ზევით'!I307-'დანართი N3.2 (ახალი ჭერის ფარგ)'!I307</f>
        <v>2500</v>
      </c>
      <c r="J307" s="45">
        <f>'დანართი N3.ა2 ჭერს ზევით'!J307-'დანართი N3.2 (ახალი ჭერის ფარგ)'!J307</f>
        <v>0</v>
      </c>
      <c r="K307" s="40">
        <f>'დანართი N3.ა2 ჭერს ზევით'!K307-'დანართი N3.2 (ახალი ჭერის ფარგ)'!K307</f>
        <v>3500</v>
      </c>
      <c r="L307" s="45">
        <f>'დანართი N3.ა2 ჭერს ზევით'!L307-'დანართი N3.2 (ახალი ჭერის ფარგ)'!L307</f>
        <v>3500</v>
      </c>
      <c r="M307" s="45">
        <f>'დანართი N3.ა2 ჭერს ზევით'!M307-'დანართი N3.2 (ახალი ჭერის ფარგ)'!M307</f>
        <v>0</v>
      </c>
      <c r="N307" s="40">
        <f>'დანართი N3.ა2 ჭერს ზევით'!N307-'დანართი N3.2 (ახალი ჭერის ფარგ)'!N307</f>
        <v>0</v>
      </c>
      <c r="O307" s="37">
        <f>'დანართი N3.ა2 ჭერს ზევით'!O307-'დანართი N3.2 (ახალი ჭერის ფარგ)'!O307</f>
        <v>0</v>
      </c>
      <c r="P307" s="45">
        <f>'დანართი N3.ა2 ჭერს ზევით'!P307-'დანართი N3.2 (ახალი ჭერის ფარგ)'!P307</f>
        <v>0</v>
      </c>
    </row>
    <row r="308" spans="1:16" ht="18" x14ac:dyDescent="0.25">
      <c r="A308" s="7"/>
      <c r="B308" s="30" t="s">
        <v>544</v>
      </c>
      <c r="C308" s="31"/>
      <c r="D308" s="53" t="s">
        <v>129</v>
      </c>
      <c r="E308" s="32">
        <f>'დანართი N3.ა2 ჭერს ზევით'!E308-'დანართი N3.2 (ახალი ჭერის ფარგ)'!E308</f>
        <v>200</v>
      </c>
      <c r="F308" s="33">
        <f>'დანართი N3.ა2 ჭერს ზევით'!F308-'დანართი N3.2 (ახალი ჭერის ფარგ)'!F308</f>
        <v>200</v>
      </c>
      <c r="G308" s="33">
        <f>'დანართი N3.ა2 ჭერს ზევით'!G308-'დანართი N3.2 (ახალი ჭერის ფარგ)'!G308</f>
        <v>0</v>
      </c>
      <c r="H308" s="32">
        <f>'დანართი N3.ა2 ჭერს ზევით'!H308-'დანართი N3.2 (ახალი ჭერის ფარგ)'!H308</f>
        <v>0</v>
      </c>
      <c r="I308" s="33">
        <f>'დანართი N3.ა2 ჭერს ზევით'!I308-'დანართი N3.2 (ახალი ჭერის ფარგ)'!I308</f>
        <v>0</v>
      </c>
      <c r="J308" s="33">
        <f>'დანართი N3.ა2 ჭერს ზევით'!J308-'დანართი N3.2 (ახალი ჭერის ფარგ)'!J308</f>
        <v>0</v>
      </c>
      <c r="K308" s="32">
        <f>'დანართი N3.ა2 ჭერს ზევით'!K308-'დანართი N3.2 (ახალი ჭერის ფარგ)'!K308</f>
        <v>0</v>
      </c>
      <c r="L308" s="33">
        <f>'დანართი N3.ა2 ჭერს ზევით'!L308-'დანართი N3.2 (ახალი ჭერის ფარგ)'!L308</f>
        <v>0</v>
      </c>
      <c r="M308" s="33">
        <f>'დანართი N3.ა2 ჭერს ზევით'!M308-'დანართი N3.2 (ახალი ჭერის ფარგ)'!M308</f>
        <v>0</v>
      </c>
      <c r="N308" s="32">
        <f>'დანართი N3.ა2 ჭერს ზევით'!N308-'დანართი N3.2 (ახალი ჭერის ფარგ)'!N308</f>
        <v>0</v>
      </c>
      <c r="O308" s="33">
        <f>'დანართი N3.ა2 ჭერს ზევით'!O308-'დანართი N3.2 (ახალი ჭერის ფარგ)'!O308</f>
        <v>0</v>
      </c>
      <c r="P308" s="33">
        <f>'დანართი N3.ა2 ჭერს ზევით'!P308-'დანართი N3.2 (ახალი ჭერის ფარგ)'!P308</f>
        <v>0</v>
      </c>
    </row>
    <row r="309" spans="1:16" ht="18" x14ac:dyDescent="0.25">
      <c r="B309" s="41"/>
      <c r="C309" s="42"/>
      <c r="D309" s="43" t="s">
        <v>151</v>
      </c>
      <c r="E309" s="36">
        <f>'დანართი N3.ა2 ჭერს ზევით'!E309-'დანართი N3.2 (ახალი ჭერის ფარგ)'!E309</f>
        <v>0</v>
      </c>
      <c r="F309" s="36">
        <f>'დანართი N3.ა2 ჭერს ზევით'!F309-'დანართი N3.2 (ახალი ჭერის ფარგ)'!F309</f>
        <v>0</v>
      </c>
      <c r="G309" s="36">
        <f>'დანართი N3.ა2 ჭერს ზევით'!G309-'დანართი N3.2 (ახალი ჭერის ფარგ)'!G309</f>
        <v>0</v>
      </c>
      <c r="H309" s="36">
        <f>'დანართი N3.ა2 ჭერს ზევით'!H309-'დანართი N3.2 (ახალი ჭერის ფარგ)'!H309</f>
        <v>0</v>
      </c>
      <c r="I309" s="36">
        <f>'დანართი N3.ა2 ჭერს ზევით'!I309-'დანართი N3.2 (ახალი ჭერის ფარგ)'!I309</f>
        <v>0</v>
      </c>
      <c r="J309" s="36">
        <f>'დანართი N3.ა2 ჭერს ზევით'!J309-'დანართი N3.2 (ახალი ჭერის ფარგ)'!J309</f>
        <v>0</v>
      </c>
      <c r="K309" s="36">
        <f>'დანართი N3.ა2 ჭერს ზევით'!K309-'დანართი N3.2 (ახალი ჭერის ფარგ)'!K309</f>
        <v>0</v>
      </c>
      <c r="L309" s="36">
        <f>'დანართი N3.ა2 ჭერს ზევით'!L309-'დანართი N3.2 (ახალი ჭერის ფარგ)'!L309</f>
        <v>0</v>
      </c>
      <c r="M309" s="36">
        <f>'დანართი N3.ა2 ჭერს ზევით'!M309-'დანართი N3.2 (ახალი ჭერის ფარგ)'!M309</f>
        <v>0</v>
      </c>
      <c r="N309" s="36">
        <f>'დანართი N3.ა2 ჭერს ზევით'!N309-'დანართი N3.2 (ახალი ჭერის ფარგ)'!N309</f>
        <v>0</v>
      </c>
      <c r="O309" s="36">
        <f>'დანართი N3.ა2 ჭერს ზევით'!O309-'დანართი N3.2 (ახალი ჭერის ფარგ)'!O309</f>
        <v>0</v>
      </c>
      <c r="P309" s="36">
        <f>'დანართი N3.ა2 ჭერს ზევით'!P309-'დანართი N3.2 (ახალი ჭერის ფარგ)'!P309</f>
        <v>0</v>
      </c>
    </row>
    <row r="310" spans="1:16" ht="18" x14ac:dyDescent="0.25">
      <c r="B310" s="41"/>
      <c r="C310" s="42"/>
      <c r="D310" s="44" t="s">
        <v>335</v>
      </c>
      <c r="E310" s="36">
        <f>'დანართი N3.ა2 ჭერს ზევით'!E310-'დანართი N3.2 (ახალი ჭერის ფარგ)'!E310</f>
        <v>0</v>
      </c>
      <c r="F310" s="37">
        <f>'დანართი N3.ა2 ჭერს ზევით'!F310-'დანართი N3.2 (ახალი ჭერის ფარგ)'!F310</f>
        <v>0</v>
      </c>
      <c r="G310" s="37">
        <f>'დანართი N3.ა2 ჭერს ზევით'!G310-'დანართი N3.2 (ახალი ჭერის ფარგ)'!G310</f>
        <v>0</v>
      </c>
      <c r="H310" s="36">
        <f>'დანართი N3.ა2 ჭერს ზევით'!H310-'დანართი N3.2 (ახალი ჭერის ფარგ)'!H310</f>
        <v>0</v>
      </c>
      <c r="I310" s="37">
        <f>'დანართი N3.ა2 ჭერს ზევით'!I310-'დანართი N3.2 (ახალი ჭერის ფარგ)'!I310</f>
        <v>0</v>
      </c>
      <c r="J310" s="37">
        <f>'დანართი N3.ა2 ჭერს ზევით'!J310-'დანართი N3.2 (ახალი ჭერის ფარგ)'!J310</f>
        <v>0</v>
      </c>
      <c r="K310" s="36">
        <f>'დანართი N3.ა2 ჭერს ზევით'!K310-'დანართი N3.2 (ახალი ჭერის ფარგ)'!K310</f>
        <v>0</v>
      </c>
      <c r="L310" s="37">
        <f>'დანართი N3.ა2 ჭერს ზევით'!L310-'დანართი N3.2 (ახალი ჭერის ფარგ)'!L310</f>
        <v>0</v>
      </c>
      <c r="M310" s="37">
        <f>'დანართი N3.ა2 ჭერს ზევით'!M310-'დანართი N3.2 (ახალი ჭერის ფარგ)'!M310</f>
        <v>0</v>
      </c>
      <c r="N310" s="36">
        <f>'დანართი N3.ა2 ჭერს ზევით'!N310-'დანართი N3.2 (ახალი ჭერის ფარგ)'!N310</f>
        <v>0</v>
      </c>
      <c r="O310" s="37">
        <f>'დანართი N3.ა2 ჭერს ზევით'!O310-'დანართი N3.2 (ახალი ჭერის ფარგ)'!O310</f>
        <v>0</v>
      </c>
      <c r="P310" s="37">
        <f>'დანართი N3.ა2 ჭერს ზევით'!P310-'დანართი N3.2 (ახალი ჭერის ფარგ)'!P310</f>
        <v>0</v>
      </c>
    </row>
    <row r="311" spans="1:16" ht="18" x14ac:dyDescent="0.25">
      <c r="B311" s="41"/>
      <c r="C311" s="42"/>
      <c r="D311" s="44" t="s">
        <v>155</v>
      </c>
      <c r="E311" s="36">
        <f>'დანართი N3.ა2 ჭერს ზევით'!E311-'დანართი N3.2 (ახალი ჭერის ფარგ)'!E311</f>
        <v>0</v>
      </c>
      <c r="F311" s="37">
        <f>'დანართი N3.ა2 ჭერს ზევით'!F311-'დანართი N3.2 (ახალი ჭერის ფარგ)'!F311</f>
        <v>0</v>
      </c>
      <c r="G311" s="37">
        <f>'დანართი N3.ა2 ჭერს ზევით'!G311-'დანართი N3.2 (ახალი ჭერის ფარგ)'!G311</f>
        <v>0</v>
      </c>
      <c r="H311" s="36">
        <f>'დანართი N3.ა2 ჭერს ზევით'!H311-'დანართი N3.2 (ახალი ჭერის ფარგ)'!H311</f>
        <v>0</v>
      </c>
      <c r="I311" s="37">
        <f>'დანართი N3.ა2 ჭერს ზევით'!I311-'დანართი N3.2 (ახალი ჭერის ფარგ)'!I311</f>
        <v>0</v>
      </c>
      <c r="J311" s="37">
        <f>'დანართი N3.ა2 ჭერს ზევით'!J311-'დანართი N3.2 (ახალი ჭერის ფარგ)'!J311</f>
        <v>0</v>
      </c>
      <c r="K311" s="36">
        <f>'დანართი N3.ა2 ჭერს ზევით'!K311-'დანართი N3.2 (ახალი ჭერის ფარგ)'!K311</f>
        <v>0</v>
      </c>
      <c r="L311" s="37">
        <f>'დანართი N3.ა2 ჭერს ზევით'!L311-'დანართი N3.2 (ახალი ჭერის ფარგ)'!L311</f>
        <v>0</v>
      </c>
      <c r="M311" s="37">
        <f>'დანართი N3.ა2 ჭერს ზევით'!M311-'დანართი N3.2 (ახალი ჭერის ფარგ)'!M311</f>
        <v>0</v>
      </c>
      <c r="N311" s="36">
        <f>'დანართი N3.ა2 ჭერს ზევით'!N311-'დანართი N3.2 (ახალი ჭერის ფარგ)'!N311</f>
        <v>0</v>
      </c>
      <c r="O311" s="37">
        <f>'დანართი N3.ა2 ჭერს ზევით'!O311-'დანართი N3.2 (ახალი ჭერის ფარგ)'!O311</f>
        <v>0</v>
      </c>
      <c r="P311" s="37">
        <f>'დანართი N3.ა2 ჭერს ზევით'!P311-'დანართი N3.2 (ახალი ჭერის ფარგ)'!P311</f>
        <v>0</v>
      </c>
    </row>
    <row r="312" spans="1:16" ht="30" x14ac:dyDescent="0.25">
      <c r="B312" s="41"/>
      <c r="C312" s="42"/>
      <c r="D312" s="39" t="s">
        <v>571</v>
      </c>
      <c r="E312" s="36">
        <f>'დანართი N3.ა2 ჭერს ზევით'!E312-'დანართი N3.2 (ახალი ჭერის ფარგ)'!E312</f>
        <v>0</v>
      </c>
      <c r="F312" s="37">
        <f>'დანართი N3.ა2 ჭერს ზევით'!F312-'დანართი N3.2 (ახალი ჭერის ფარგ)'!F312</f>
        <v>0</v>
      </c>
      <c r="G312" s="37">
        <f>'დანართი N3.ა2 ჭერს ზევით'!G312-'დანართი N3.2 (ახალი ჭერის ფარგ)'!G312</f>
        <v>0</v>
      </c>
      <c r="H312" s="36">
        <f>'დანართი N3.ა2 ჭერს ზევით'!H312-'დანართი N3.2 (ახალი ჭერის ფარგ)'!H312</f>
        <v>0</v>
      </c>
      <c r="I312" s="37">
        <f>'დანართი N3.ა2 ჭერს ზევით'!I312-'დანართი N3.2 (ახალი ჭერის ფარგ)'!I312</f>
        <v>0</v>
      </c>
      <c r="J312" s="37">
        <f>'დანართი N3.ა2 ჭერს ზევით'!J312-'დანართი N3.2 (ახალი ჭერის ფარგ)'!J312</f>
        <v>0</v>
      </c>
      <c r="K312" s="36">
        <f>'დანართი N3.ა2 ჭერს ზევით'!K312-'დანართი N3.2 (ახალი ჭერის ფარგ)'!K312</f>
        <v>0</v>
      </c>
      <c r="L312" s="37">
        <f>'დანართი N3.ა2 ჭერს ზევით'!L312-'დანართი N3.2 (ახალი ჭერის ფარგ)'!L312</f>
        <v>0</v>
      </c>
      <c r="M312" s="37">
        <f>'დანართი N3.ა2 ჭერს ზევით'!M312-'დანართი N3.2 (ახალი ჭერის ფარგ)'!M312</f>
        <v>0</v>
      </c>
      <c r="N312" s="36">
        <f>'დანართი N3.ა2 ჭერს ზევით'!N312-'დანართი N3.2 (ახალი ჭერის ფარგ)'!N312</f>
        <v>0</v>
      </c>
      <c r="O312" s="37">
        <f>'დანართი N3.ა2 ჭერს ზევით'!O312-'დანართი N3.2 (ახალი ჭერის ფარგ)'!O312</f>
        <v>0</v>
      </c>
      <c r="P312" s="37">
        <f>'დანართი N3.ა2 ჭერს ზევით'!P312-'დანართი N3.2 (ახალი ჭერის ფარგ)'!P312</f>
        <v>0</v>
      </c>
    </row>
    <row r="313" spans="1:16" ht="90" x14ac:dyDescent="0.25">
      <c r="A313" s="7"/>
      <c r="B313" s="38"/>
      <c r="C313" s="60" t="s">
        <v>310</v>
      </c>
      <c r="D313" s="39" t="s">
        <v>545</v>
      </c>
      <c r="E313" s="40">
        <f>'დანართი N3.ა2 ჭერს ზევით'!E313-'დანართი N3.2 (ახალი ჭერის ფარგ)'!E313</f>
        <v>156.10000000000218</v>
      </c>
      <c r="F313" s="45">
        <f>'დანართი N3.ა2 ჭერს ზევით'!F313-'დანართი N3.2 (ახალი ჭერის ფარგ)'!F313</f>
        <v>156.10000000000218</v>
      </c>
      <c r="G313" s="45">
        <f>'დანართი N3.ა2 ჭერს ზევით'!G313-'დანართი N3.2 (ახალი ჭერის ფარგ)'!G313</f>
        <v>0</v>
      </c>
      <c r="H313" s="40">
        <f>'დანართი N3.ა2 ჭერს ზევით'!H313-'დანართი N3.2 (ახალი ჭერის ფარგ)'!H313</f>
        <v>-42.299999999999272</v>
      </c>
      <c r="I313" s="45">
        <f>'დანართი N3.ა2 ჭერს ზევით'!I313-'დანართი N3.2 (ახალი ჭერის ფარგ)'!I313</f>
        <v>-42.299999999999272</v>
      </c>
      <c r="J313" s="45">
        <f>'დანართი N3.ა2 ჭერს ზევით'!J313-'დანართი N3.2 (ახალი ჭერის ფარგ)'!J313</f>
        <v>0</v>
      </c>
      <c r="K313" s="40">
        <f>'დანართი N3.ა2 ჭერს ზევით'!K313-'დანართი N3.2 (ახალი ჭერის ფარგ)'!K313</f>
        <v>-42.299999999999272</v>
      </c>
      <c r="L313" s="45">
        <f>'დანართი N3.ა2 ჭერს ზევით'!L313-'დანართი N3.2 (ახალი ჭერის ფარგ)'!L313</f>
        <v>-42.299999999999272</v>
      </c>
      <c r="M313" s="45">
        <f>'დანართი N3.ა2 ჭერს ზევით'!M313-'დანართი N3.2 (ახალი ჭერის ფარგ)'!M313</f>
        <v>0</v>
      </c>
      <c r="N313" s="40">
        <f>'დანართი N3.ა2 ჭერს ზევით'!N313-'დანართი N3.2 (ახალი ჭერის ფარგ)'!N313</f>
        <v>-42.299999999999272</v>
      </c>
      <c r="O313" s="45">
        <f>'დანართი N3.ა2 ჭერს ზევით'!O313-'დანართი N3.2 (ახალი ჭერის ფარგ)'!O313</f>
        <v>-42.299999999999272</v>
      </c>
      <c r="P313" s="45">
        <f>'დანართი N3.ა2 ჭერს ზევით'!P313-'დანართი N3.2 (ახალი ჭერის ფარგ)'!P313</f>
        <v>0</v>
      </c>
    </row>
    <row r="314" spans="1:16" ht="45" x14ac:dyDescent="0.25">
      <c r="A314" s="7"/>
      <c r="B314" s="38"/>
      <c r="C314" s="60" t="s">
        <v>312</v>
      </c>
      <c r="D314" s="39" t="s">
        <v>313</v>
      </c>
      <c r="E314" s="40">
        <f>'დანართი N3.ა2 ჭერს ზევით'!E314-'დანართი N3.2 (ახალი ჭერის ფარგ)'!E314</f>
        <v>40.300000000000182</v>
      </c>
      <c r="F314" s="45">
        <f>'დანართი N3.ა2 ჭერს ზევით'!F314-'დანართი N3.2 (ახალი ჭერის ფარგ)'!F314</f>
        <v>40.300000000000182</v>
      </c>
      <c r="G314" s="45">
        <f>'დანართი N3.ა2 ჭერს ზევით'!G314-'დანართი N3.2 (ახალი ჭერის ფარგ)'!G314</f>
        <v>0</v>
      </c>
      <c r="H314" s="40">
        <f>'დანართი N3.ა2 ჭერს ზევით'!H314-'დანართი N3.2 (ახალი ჭერის ფარგ)'!H314</f>
        <v>39</v>
      </c>
      <c r="I314" s="45">
        <f>'დანართი N3.ა2 ჭერს ზევით'!I314-'დანართი N3.2 (ახალი ჭერის ფარგ)'!I314</f>
        <v>39</v>
      </c>
      <c r="J314" s="45">
        <f>'დანართი N3.ა2 ჭერს ზევით'!J314-'დანართი N3.2 (ახალი ჭერის ფარგ)'!J314</f>
        <v>0</v>
      </c>
      <c r="K314" s="40">
        <f>'დანართი N3.ა2 ჭერს ზევით'!K314-'დანართი N3.2 (ახალი ჭერის ფარგ)'!K314</f>
        <v>39</v>
      </c>
      <c r="L314" s="45">
        <f>'დანართი N3.ა2 ჭერს ზევით'!L314-'დანართი N3.2 (ახალი ჭერის ფარგ)'!L314</f>
        <v>39</v>
      </c>
      <c r="M314" s="45">
        <f>'დანართი N3.ა2 ჭერს ზევით'!M314-'დანართი N3.2 (ახალი ჭერის ფარგ)'!M314</f>
        <v>0</v>
      </c>
      <c r="N314" s="40">
        <f>'დანართი N3.ა2 ჭერს ზევით'!N314-'დანართი N3.2 (ახალი ჭერის ფარგ)'!N314</f>
        <v>39</v>
      </c>
      <c r="O314" s="45">
        <f>'დანართი N3.ა2 ჭერს ზევით'!O314-'დანართი N3.2 (ახალი ჭერის ფარგ)'!O314</f>
        <v>39</v>
      </c>
      <c r="P314" s="45">
        <f>'დანართი N3.ა2 ჭერს ზევით'!P314-'დანართი N3.2 (ახალი ჭერის ფარგ)'!P314</f>
        <v>0</v>
      </c>
    </row>
    <row r="315" spans="1:16" ht="30" x14ac:dyDescent="0.25">
      <c r="A315" s="7"/>
      <c r="B315" s="38"/>
      <c r="C315" s="60" t="s">
        <v>314</v>
      </c>
      <c r="D315" s="39" t="s">
        <v>315</v>
      </c>
      <c r="E315" s="40">
        <f>'დანართი N3.ა2 ჭერს ზევით'!E315-'დანართი N3.2 (ახალი ჭერის ფარგ)'!E315</f>
        <v>3.6000000000000227</v>
      </c>
      <c r="F315" s="45">
        <f>'დანართი N3.ა2 ჭერს ზევით'!F315-'დანართი N3.2 (ახალი ჭერის ფარგ)'!F315</f>
        <v>3.6000000000000227</v>
      </c>
      <c r="G315" s="45">
        <f>'დანართი N3.ა2 ჭერს ზევით'!G315-'დანართი N3.2 (ახალი ჭერის ფარგ)'!G315</f>
        <v>0</v>
      </c>
      <c r="H315" s="40">
        <f>'დანართი N3.ა2 ჭერს ზევით'!H315-'დანართი N3.2 (ახალი ჭერის ფარგ)'!H315</f>
        <v>3.3000000000000114</v>
      </c>
      <c r="I315" s="45">
        <f>'დანართი N3.ა2 ჭერს ზევით'!I315-'დანართი N3.2 (ახალი ჭერის ფარგ)'!I315</f>
        <v>3.3000000000000114</v>
      </c>
      <c r="J315" s="45">
        <f>'დანართი N3.ა2 ჭერს ზევით'!J315-'დანართი N3.2 (ახალი ჭერის ფარგ)'!J315</f>
        <v>0</v>
      </c>
      <c r="K315" s="40">
        <f>'დანართი N3.ა2 ჭერს ზევით'!K315-'დანართი N3.2 (ახალი ჭერის ფარგ)'!K315</f>
        <v>3.3000000000000114</v>
      </c>
      <c r="L315" s="45">
        <f>'დანართი N3.ა2 ჭერს ზევით'!L315-'დანართი N3.2 (ახალი ჭერის ფარგ)'!L315</f>
        <v>3.3000000000000114</v>
      </c>
      <c r="M315" s="45">
        <f>'დანართი N3.ა2 ჭერს ზევით'!M315-'დანართი N3.2 (ახალი ჭერის ფარგ)'!M315</f>
        <v>0</v>
      </c>
      <c r="N315" s="40">
        <f>'დანართი N3.ა2 ჭერს ზევით'!N315-'დანართი N3.2 (ახალი ჭერის ფარგ)'!N315</f>
        <v>3.3000000000000114</v>
      </c>
      <c r="O315" s="45">
        <f>'დანართი N3.ა2 ჭერს ზევით'!O315-'დანართი N3.2 (ახალი ჭერის ფარგ)'!O315</f>
        <v>3.3000000000000114</v>
      </c>
      <c r="P315" s="45">
        <f>'დანართი N3.ა2 ჭერს ზევით'!P315-'დანართი N3.2 (ახალი ჭერის ფარგ)'!P315</f>
        <v>0</v>
      </c>
    </row>
    <row r="316" spans="1:16" ht="60" x14ac:dyDescent="0.25">
      <c r="A316" s="7"/>
      <c r="B316" s="38"/>
      <c r="C316" s="60" t="s">
        <v>316</v>
      </c>
      <c r="D316" s="39" t="s">
        <v>317</v>
      </c>
      <c r="E316" s="40">
        <f>'დანართი N3.ა2 ჭერს ზევით'!E316-'დანართი N3.2 (ახალი ჭერის ფარგ)'!E316</f>
        <v>0</v>
      </c>
      <c r="F316" s="45">
        <f>'დანართი N3.ა2 ჭერს ზევით'!F316-'დანართი N3.2 (ახალი ჭერის ფარგ)'!F316</f>
        <v>0</v>
      </c>
      <c r="G316" s="45">
        <f>'დანართი N3.ა2 ჭერს ზევით'!G316-'დანართი N3.2 (ახალი ჭერის ფარგ)'!G316</f>
        <v>0</v>
      </c>
      <c r="H316" s="40">
        <f>'დანართი N3.ა2 ჭერს ზევით'!H316-'დანართი N3.2 (ახალი ჭერის ფარგ)'!H316</f>
        <v>0</v>
      </c>
      <c r="I316" s="45">
        <f>'დანართი N3.ა2 ჭერს ზევით'!I316-'დანართი N3.2 (ახალი ჭერის ფარგ)'!I316</f>
        <v>0</v>
      </c>
      <c r="J316" s="45">
        <f>'დანართი N3.ა2 ჭერს ზევით'!J316-'დანართი N3.2 (ახალი ჭერის ფარგ)'!J316</f>
        <v>0</v>
      </c>
      <c r="K316" s="40">
        <f>'დანართი N3.ა2 ჭერს ზევით'!K316-'დანართი N3.2 (ახალი ჭერის ფარგ)'!K316</f>
        <v>0</v>
      </c>
      <c r="L316" s="45">
        <f>'დანართი N3.ა2 ჭერს ზევით'!L316-'დანართი N3.2 (ახალი ჭერის ფარგ)'!L316</f>
        <v>0</v>
      </c>
      <c r="M316" s="45">
        <f>'დანართი N3.ა2 ჭერს ზევით'!M316-'დანართი N3.2 (ახალი ჭერის ფარგ)'!M316</f>
        <v>0</v>
      </c>
      <c r="N316" s="40">
        <f>'დანართი N3.ა2 ჭერს ზევით'!N316-'დანართი N3.2 (ახალი ჭერის ფარგ)'!N316</f>
        <v>0</v>
      </c>
      <c r="O316" s="45">
        <f>'დანართი N3.ა2 ჭერს ზევით'!O316-'დანართი N3.2 (ახალი ჭერის ფარგ)'!O316</f>
        <v>0</v>
      </c>
      <c r="P316" s="45">
        <f>'დანართი N3.ა2 ჭერს ზევით'!P316-'დანართი N3.2 (ახალი ჭერის ფარგ)'!P316</f>
        <v>0</v>
      </c>
    </row>
    <row r="317" spans="1:16" ht="18" x14ac:dyDescent="0.25">
      <c r="A317" s="7"/>
      <c r="B317" s="30" t="s">
        <v>546</v>
      </c>
      <c r="C317" s="31"/>
      <c r="D317" s="53" t="s">
        <v>131</v>
      </c>
      <c r="E317" s="32">
        <f>'დანართი N3.ა2 ჭერს ზევით'!E317-'დანართი N3.2 (ახალი ჭერის ფარგ)'!E317</f>
        <v>1630</v>
      </c>
      <c r="F317" s="33">
        <f>'დანართი N3.ა2 ჭერს ზევით'!F317-'დანართი N3.2 (ახალი ჭერის ფარგ)'!F317</f>
        <v>1630</v>
      </c>
      <c r="G317" s="33">
        <f>'დანართი N3.ა2 ჭერს ზევით'!G317-'დანართი N3.2 (ახალი ჭერის ფარგ)'!G317</f>
        <v>0</v>
      </c>
      <c r="H317" s="32">
        <f>'დანართი N3.ა2 ჭერს ზევით'!H317-'დანართი N3.2 (ახალი ჭერის ფარგ)'!H317</f>
        <v>5000</v>
      </c>
      <c r="I317" s="33">
        <f>'დანართი N3.ა2 ჭერს ზევით'!I317-'დანართი N3.2 (ახალი ჭერის ფარგ)'!I317</f>
        <v>5000</v>
      </c>
      <c r="J317" s="33">
        <f>'დანართი N3.ა2 ჭერს ზევით'!J317-'დანართი N3.2 (ახალი ჭერის ფარგ)'!J317</f>
        <v>0</v>
      </c>
      <c r="K317" s="32">
        <f>'დანართი N3.ა2 ჭერს ზევით'!K317-'დანართი N3.2 (ახალი ჭერის ფარგ)'!K317</f>
        <v>0</v>
      </c>
      <c r="L317" s="33">
        <f>'დანართი N3.ა2 ჭერს ზევით'!L317-'დანართი N3.2 (ახალი ჭერის ფარგ)'!L317</f>
        <v>0</v>
      </c>
      <c r="M317" s="33">
        <f>'დანართი N3.ა2 ჭერს ზევით'!M317-'დანართი N3.2 (ახალი ჭერის ფარგ)'!M317</f>
        <v>0</v>
      </c>
      <c r="N317" s="32">
        <f>'დანართი N3.ა2 ჭერს ზევით'!N317-'დანართი N3.2 (ახალი ჭერის ფარგ)'!N317</f>
        <v>5000</v>
      </c>
      <c r="O317" s="33">
        <f>'დანართი N3.ა2 ჭერს ზევით'!O317-'დანართი N3.2 (ახალი ჭერის ფარგ)'!O317</f>
        <v>5000</v>
      </c>
      <c r="P317" s="33">
        <f>'დანართი N3.ა2 ჭერს ზევით'!P317-'დანართი N3.2 (ახალი ჭერის ფარგ)'!P317</f>
        <v>0</v>
      </c>
    </row>
    <row r="318" spans="1:16" ht="18" x14ac:dyDescent="0.25">
      <c r="B318" s="41"/>
      <c r="C318" s="42"/>
      <c r="D318" s="43" t="s">
        <v>151</v>
      </c>
      <c r="E318" s="36">
        <f>'დანართი N3.ა2 ჭერს ზევით'!E318-'დანართი N3.2 (ახალი ჭერის ფარგ)'!E318</f>
        <v>0</v>
      </c>
      <c r="F318" s="36">
        <f>'დანართი N3.ა2 ჭერს ზევით'!F318-'დანართი N3.2 (ახალი ჭერის ფარგ)'!F318</f>
        <v>0</v>
      </c>
      <c r="G318" s="36">
        <f>'დანართი N3.ა2 ჭერს ზევით'!G318-'დანართი N3.2 (ახალი ჭერის ფარგ)'!G318</f>
        <v>0</v>
      </c>
      <c r="H318" s="36">
        <f>'დანართი N3.ა2 ჭერს ზევით'!H318-'დანართი N3.2 (ახალი ჭერის ფარგ)'!H318</f>
        <v>0</v>
      </c>
      <c r="I318" s="36">
        <f>'დანართი N3.ა2 ჭერს ზევით'!I318-'დანართი N3.2 (ახალი ჭერის ფარგ)'!I318</f>
        <v>0</v>
      </c>
      <c r="J318" s="36">
        <f>'დანართი N3.ა2 ჭერს ზევით'!J318-'დანართი N3.2 (ახალი ჭერის ფარგ)'!J318</f>
        <v>0</v>
      </c>
      <c r="K318" s="36">
        <f>'დანართი N3.ა2 ჭერს ზევით'!K318-'დანართი N3.2 (ახალი ჭერის ფარგ)'!K318</f>
        <v>0</v>
      </c>
      <c r="L318" s="36">
        <f>'დანართი N3.ა2 ჭერს ზევით'!L318-'დანართი N3.2 (ახალი ჭერის ფარგ)'!L318</f>
        <v>0</v>
      </c>
      <c r="M318" s="36">
        <f>'დანართი N3.ა2 ჭერს ზევით'!M318-'დანართი N3.2 (ახალი ჭერის ფარგ)'!M318</f>
        <v>0</v>
      </c>
      <c r="N318" s="36">
        <f>'დანართი N3.ა2 ჭერს ზევით'!N318-'დანართი N3.2 (ახალი ჭერის ფარგ)'!N318</f>
        <v>0</v>
      </c>
      <c r="O318" s="36">
        <f>'დანართი N3.ა2 ჭერს ზევით'!O318-'დანართი N3.2 (ახალი ჭერის ფარგ)'!O318</f>
        <v>0</v>
      </c>
      <c r="P318" s="36">
        <f>'დანართი N3.ა2 ჭერს ზევით'!P318-'დანართი N3.2 (ახალი ჭერის ფარგ)'!P318</f>
        <v>0</v>
      </c>
    </row>
    <row r="319" spans="1:16" ht="18" x14ac:dyDescent="0.25">
      <c r="B319" s="41"/>
      <c r="C319" s="42"/>
      <c r="D319" s="44" t="s">
        <v>335</v>
      </c>
      <c r="E319" s="36">
        <f>'დანართი N3.ა2 ჭერს ზევით'!E319-'დანართი N3.2 (ახალი ჭერის ფარგ)'!E319</f>
        <v>0</v>
      </c>
      <c r="F319" s="37">
        <f>'დანართი N3.ა2 ჭერს ზევით'!F319-'დანართი N3.2 (ახალი ჭერის ფარგ)'!F319</f>
        <v>0</v>
      </c>
      <c r="G319" s="37">
        <f>'დანართი N3.ა2 ჭერს ზევით'!G319-'დანართი N3.2 (ახალი ჭერის ფარგ)'!G319</f>
        <v>0</v>
      </c>
      <c r="H319" s="36">
        <f>'დანართი N3.ა2 ჭერს ზევით'!H319-'დანართი N3.2 (ახალი ჭერის ფარგ)'!H319</f>
        <v>0</v>
      </c>
      <c r="I319" s="37">
        <f>'დანართი N3.ა2 ჭერს ზევით'!I319-'დანართი N3.2 (ახალი ჭერის ფარგ)'!I319</f>
        <v>0</v>
      </c>
      <c r="J319" s="37">
        <f>'დანართი N3.ა2 ჭერს ზევით'!J319-'დანართი N3.2 (ახალი ჭერის ფარგ)'!J319</f>
        <v>0</v>
      </c>
      <c r="K319" s="36">
        <f>'დანართი N3.ა2 ჭერს ზევით'!K319-'დანართი N3.2 (ახალი ჭერის ფარგ)'!K319</f>
        <v>0</v>
      </c>
      <c r="L319" s="37">
        <f>'დანართი N3.ა2 ჭერს ზევით'!L319-'დანართი N3.2 (ახალი ჭერის ფარგ)'!L319</f>
        <v>0</v>
      </c>
      <c r="M319" s="37">
        <f>'დანართი N3.ა2 ჭერს ზევით'!M319-'დანართი N3.2 (ახალი ჭერის ფარგ)'!M319</f>
        <v>0</v>
      </c>
      <c r="N319" s="36">
        <f>'დანართი N3.ა2 ჭერს ზევით'!N319-'დანართი N3.2 (ახალი ჭერის ფარგ)'!N319</f>
        <v>0</v>
      </c>
      <c r="O319" s="37">
        <f>'დანართი N3.ა2 ჭერს ზევით'!O319-'დანართი N3.2 (ახალი ჭერის ფარგ)'!O319</f>
        <v>0</v>
      </c>
      <c r="P319" s="37">
        <f>'დანართი N3.ა2 ჭერს ზევით'!P319-'დანართი N3.2 (ახალი ჭერის ფარგ)'!P319</f>
        <v>0</v>
      </c>
    </row>
    <row r="320" spans="1:16" ht="18" x14ac:dyDescent="0.25">
      <c r="B320" s="41"/>
      <c r="C320" s="42"/>
      <c r="D320" s="44" t="s">
        <v>155</v>
      </c>
      <c r="E320" s="36">
        <f>'დანართი N3.ა2 ჭერს ზევით'!E320-'დანართი N3.2 (ახალი ჭერის ფარგ)'!E320</f>
        <v>0</v>
      </c>
      <c r="F320" s="37">
        <f>'დანართი N3.ა2 ჭერს ზევით'!F320-'დანართი N3.2 (ახალი ჭერის ფარგ)'!F320</f>
        <v>0</v>
      </c>
      <c r="G320" s="37">
        <f>'დანართი N3.ა2 ჭერს ზევით'!G320-'დანართი N3.2 (ახალი ჭერის ფარგ)'!G320</f>
        <v>0</v>
      </c>
      <c r="H320" s="36">
        <f>'დანართი N3.ა2 ჭერს ზევით'!H320-'დანართი N3.2 (ახალი ჭერის ფარგ)'!H320</f>
        <v>0</v>
      </c>
      <c r="I320" s="37">
        <f>'დანართი N3.ა2 ჭერს ზევით'!I320-'დანართი N3.2 (ახალი ჭერის ფარგ)'!I320</f>
        <v>0</v>
      </c>
      <c r="J320" s="37">
        <f>'დანართი N3.ა2 ჭერს ზევით'!J320-'დანართი N3.2 (ახალი ჭერის ფარგ)'!J320</f>
        <v>0</v>
      </c>
      <c r="K320" s="36">
        <f>'დანართი N3.ა2 ჭერს ზევით'!K320-'დანართი N3.2 (ახალი ჭერის ფარგ)'!K320</f>
        <v>0</v>
      </c>
      <c r="L320" s="37">
        <f>'დანართი N3.ა2 ჭერს ზევით'!L320-'დანართი N3.2 (ახალი ჭერის ფარგ)'!L320</f>
        <v>0</v>
      </c>
      <c r="M320" s="37">
        <f>'დანართი N3.ა2 ჭერს ზევით'!M320-'დანართი N3.2 (ახალი ჭერის ფარგ)'!M320</f>
        <v>0</v>
      </c>
      <c r="N320" s="36">
        <f>'დანართი N3.ა2 ჭერს ზევით'!N320-'დანართი N3.2 (ახალი ჭერის ფარგ)'!N320</f>
        <v>0</v>
      </c>
      <c r="O320" s="37">
        <f>'დანართი N3.ა2 ჭერს ზევით'!O320-'დანართი N3.2 (ახალი ჭერის ფარგ)'!O320</f>
        <v>0</v>
      </c>
      <c r="P320" s="37">
        <f>'დანართი N3.ა2 ჭერს ზევით'!P320-'დანართი N3.2 (ახალი ჭერის ფარგ)'!P320</f>
        <v>0</v>
      </c>
    </row>
    <row r="321" spans="1:16" ht="90" x14ac:dyDescent="0.25">
      <c r="A321" s="7"/>
      <c r="B321" s="38"/>
      <c r="C321" s="60" t="s">
        <v>318</v>
      </c>
      <c r="D321" s="39" t="s">
        <v>319</v>
      </c>
      <c r="E321" s="40">
        <f>'დანართი N3.ა2 ჭერს ზევით'!E321-'დანართი N3.2 (ახალი ჭერის ფარგ)'!E321</f>
        <v>1630</v>
      </c>
      <c r="F321" s="45">
        <f>'დანართი N3.ა2 ჭერს ზევით'!F321-'დანართი N3.2 (ახალი ჭერის ფარგ)'!F321</f>
        <v>1630</v>
      </c>
      <c r="G321" s="45">
        <f>'დანართი N3.ა2 ჭერს ზევით'!G321-'დანართი N3.2 (ახალი ჭერის ფარგ)'!G321</f>
        <v>0</v>
      </c>
      <c r="H321" s="40">
        <f>'დანართი N3.ა2 ჭერს ზევით'!H321-'დანართი N3.2 (ახალი ჭერის ფარგ)'!H321</f>
        <v>5000</v>
      </c>
      <c r="I321" s="45">
        <f>'დანართი N3.ა2 ჭერს ზევით'!I321-'დანართი N3.2 (ახალი ჭერის ფარგ)'!I321</f>
        <v>5000</v>
      </c>
      <c r="J321" s="45">
        <f>'დანართი N3.ა2 ჭერს ზევით'!J321-'დანართი N3.2 (ახალი ჭერის ფარგ)'!J321</f>
        <v>0</v>
      </c>
      <c r="K321" s="40">
        <f>'დანართი N3.ა2 ჭერს ზევით'!K321-'დანართი N3.2 (ახალი ჭერის ფარგ)'!K321</f>
        <v>0</v>
      </c>
      <c r="L321" s="45">
        <f>'დანართი N3.ა2 ჭერს ზევით'!L321-'დანართი N3.2 (ახალი ჭერის ფარგ)'!L321</f>
        <v>0</v>
      </c>
      <c r="M321" s="45">
        <f>'დანართი N3.ა2 ჭერს ზევით'!M321-'დანართი N3.2 (ახალი ჭერის ფარგ)'!M321</f>
        <v>0</v>
      </c>
      <c r="N321" s="40">
        <f>'დანართი N3.ა2 ჭერს ზევით'!N321-'დანართი N3.2 (ახალი ჭერის ფარგ)'!N321</f>
        <v>5000</v>
      </c>
      <c r="O321" s="37">
        <f>'დანართი N3.ა2 ჭერს ზევით'!O321-'დანართი N3.2 (ახალი ჭერის ფარგ)'!O321</f>
        <v>5000</v>
      </c>
      <c r="P321" s="45">
        <f>'დანართი N3.ა2 ჭერს ზევით'!P321-'დანართი N3.2 (ახალი ჭერის ფარგ)'!P321</f>
        <v>0</v>
      </c>
    </row>
    <row r="322" spans="1:16" ht="45" x14ac:dyDescent="0.25">
      <c r="A322" s="7"/>
      <c r="B322" s="38"/>
      <c r="C322" s="60" t="s">
        <v>320</v>
      </c>
      <c r="D322" s="39" t="s">
        <v>321</v>
      </c>
      <c r="E322" s="40">
        <f>'დანართი N3.ა2 ჭერს ზევით'!E322-'დანართი N3.2 (ახალი ჭერის ფარგ)'!E322</f>
        <v>0</v>
      </c>
      <c r="F322" s="45">
        <f>'დანართი N3.ა2 ჭერს ზევით'!F322-'დანართი N3.2 (ახალი ჭერის ფარგ)'!F322</f>
        <v>0</v>
      </c>
      <c r="G322" s="45">
        <f>'დანართი N3.ა2 ჭერს ზევით'!G322-'დანართი N3.2 (ახალი ჭერის ფარგ)'!G322</f>
        <v>0</v>
      </c>
      <c r="H322" s="40">
        <f>'დანართი N3.ა2 ჭერს ზევით'!H322-'დანართი N3.2 (ახალი ჭერის ფარგ)'!H322</f>
        <v>0</v>
      </c>
      <c r="I322" s="45">
        <f>'დანართი N3.ა2 ჭერს ზევით'!I322-'დანართი N3.2 (ახალი ჭერის ფარგ)'!I322</f>
        <v>0</v>
      </c>
      <c r="J322" s="45">
        <f>'დანართი N3.ა2 ჭერს ზევით'!J322-'დანართი N3.2 (ახალი ჭერის ფარგ)'!J322</f>
        <v>0</v>
      </c>
      <c r="K322" s="40">
        <f>'დანართი N3.ა2 ჭერს ზევით'!K322-'დანართი N3.2 (ახალი ჭერის ფარგ)'!K322</f>
        <v>0</v>
      </c>
      <c r="L322" s="45">
        <f>'დანართი N3.ა2 ჭერს ზევით'!L322-'დანართი N3.2 (ახალი ჭერის ფარგ)'!L322</f>
        <v>0</v>
      </c>
      <c r="M322" s="45">
        <f>'დანართი N3.ა2 ჭერს ზევით'!M322-'დანართი N3.2 (ახალი ჭერის ფარგ)'!M322</f>
        <v>0</v>
      </c>
      <c r="N322" s="40">
        <f>'დანართი N3.ა2 ჭერს ზევით'!N322-'დანართი N3.2 (ახალი ჭერის ფარგ)'!N322</f>
        <v>0</v>
      </c>
      <c r="O322" s="37">
        <f>'დანართი N3.ა2 ჭერს ზევით'!O322-'დანართი N3.2 (ახალი ჭერის ფარგ)'!O322</f>
        <v>0</v>
      </c>
      <c r="P322" s="45">
        <f>'დანართი N3.ა2 ჭერს ზევით'!P322-'დანართი N3.2 (ახალი ჭერის ფარგ)'!P322</f>
        <v>0</v>
      </c>
    </row>
    <row r="323" spans="1:16" ht="36" x14ac:dyDescent="0.25">
      <c r="A323" s="7"/>
      <c r="B323" s="30" t="s">
        <v>547</v>
      </c>
      <c r="C323" s="31"/>
      <c r="D323" s="53" t="s">
        <v>548</v>
      </c>
      <c r="E323" s="32">
        <f>'დანართი N3.ა2 ჭერს ზევით'!E323-'დანართი N3.2 (ახალი ჭერის ფარგ)'!E323</f>
        <v>0</v>
      </c>
      <c r="F323" s="33">
        <f>'დანართი N3.ა2 ჭერს ზევით'!F323-'დანართი N3.2 (ახალი ჭერის ფარგ)'!F323</f>
        <v>0</v>
      </c>
      <c r="G323" s="33">
        <f>'დანართი N3.ა2 ჭერს ზევით'!G323-'დანართი N3.2 (ახალი ჭერის ფარგ)'!G323</f>
        <v>0</v>
      </c>
      <c r="H323" s="32">
        <f>'დანართი N3.ა2 ჭერს ზევით'!H323-'დანართი N3.2 (ახალი ჭერის ფარგ)'!H323</f>
        <v>0</v>
      </c>
      <c r="I323" s="33">
        <f>'დანართი N3.ა2 ჭერს ზევით'!I323-'დანართი N3.2 (ახალი ჭერის ფარგ)'!I323</f>
        <v>0</v>
      </c>
      <c r="J323" s="33">
        <f>'დანართი N3.ა2 ჭერს ზევით'!J323-'დანართი N3.2 (ახალი ჭერის ფარგ)'!J323</f>
        <v>0</v>
      </c>
      <c r="K323" s="32">
        <f>'დანართი N3.ა2 ჭერს ზევით'!K323-'დანართი N3.2 (ახალი ჭერის ფარგ)'!K323</f>
        <v>0</v>
      </c>
      <c r="L323" s="33">
        <f>'დანართი N3.ა2 ჭერს ზევით'!L323-'დანართი N3.2 (ახალი ჭერის ფარგ)'!L323</f>
        <v>0</v>
      </c>
      <c r="M323" s="33">
        <f>'დანართი N3.ა2 ჭერს ზევით'!M323-'დანართი N3.2 (ახალი ჭერის ფარგ)'!M323</f>
        <v>0</v>
      </c>
      <c r="N323" s="32">
        <f>'დანართი N3.ა2 ჭერს ზევით'!N323-'დანართი N3.2 (ახალი ჭერის ფარგ)'!N323</f>
        <v>0</v>
      </c>
      <c r="O323" s="33">
        <f>'დანართი N3.ა2 ჭერს ზევით'!O323-'დანართი N3.2 (ახალი ჭერის ფარგ)'!O323</f>
        <v>0</v>
      </c>
      <c r="P323" s="33">
        <f>'დანართი N3.ა2 ჭერს ზევით'!P323-'დანართი N3.2 (ახალი ჭერის ფარგ)'!P323</f>
        <v>0</v>
      </c>
    </row>
    <row r="324" spans="1:16" ht="18" x14ac:dyDescent="0.25">
      <c r="B324" s="41"/>
      <c r="C324" s="42"/>
      <c r="D324" s="43" t="s">
        <v>151</v>
      </c>
      <c r="E324" s="36">
        <f>'დანართი N3.ა2 ჭერს ზევით'!E324-'დანართი N3.2 (ახალი ჭერის ფარგ)'!E324</f>
        <v>0</v>
      </c>
      <c r="F324" s="36">
        <f>'დანართი N3.ა2 ჭერს ზევით'!F324-'დანართი N3.2 (ახალი ჭერის ფარგ)'!F324</f>
        <v>0</v>
      </c>
      <c r="G324" s="36">
        <f>'დანართი N3.ა2 ჭერს ზევით'!G324-'დანართი N3.2 (ახალი ჭერის ფარგ)'!G324</f>
        <v>0</v>
      </c>
      <c r="H324" s="36">
        <f>'დანართი N3.ა2 ჭერს ზევით'!H324-'დანართი N3.2 (ახალი ჭერის ფარგ)'!H324</f>
        <v>0</v>
      </c>
      <c r="I324" s="36">
        <f>'დანართი N3.ა2 ჭერს ზევით'!I324-'დანართი N3.2 (ახალი ჭერის ფარგ)'!I324</f>
        <v>0</v>
      </c>
      <c r="J324" s="36">
        <f>'დანართი N3.ა2 ჭერს ზევით'!J324-'დანართი N3.2 (ახალი ჭერის ფარგ)'!J324</f>
        <v>0</v>
      </c>
      <c r="K324" s="36">
        <f>'დანართი N3.ა2 ჭერს ზევით'!K324-'დანართი N3.2 (ახალი ჭერის ფარგ)'!K324</f>
        <v>0</v>
      </c>
      <c r="L324" s="36">
        <f>'დანართი N3.ა2 ჭერს ზევით'!L324-'დანართი N3.2 (ახალი ჭერის ფარგ)'!L324</f>
        <v>0</v>
      </c>
      <c r="M324" s="36">
        <f>'დანართი N3.ა2 ჭერს ზევით'!M324-'დანართი N3.2 (ახალი ჭერის ფარგ)'!M324</f>
        <v>0</v>
      </c>
      <c r="N324" s="36">
        <f>'დანართი N3.ა2 ჭერს ზევით'!N324-'დანართი N3.2 (ახალი ჭერის ფარგ)'!N324</f>
        <v>0</v>
      </c>
      <c r="O324" s="36">
        <f>'დანართი N3.ა2 ჭერს ზევით'!O324-'დანართი N3.2 (ახალი ჭერის ფარგ)'!O324</f>
        <v>0</v>
      </c>
      <c r="P324" s="36">
        <f>'დანართი N3.ა2 ჭერს ზევით'!P324-'დანართი N3.2 (ახალი ჭერის ფარგ)'!P324</f>
        <v>0</v>
      </c>
    </row>
    <row r="325" spans="1:16" ht="18" x14ac:dyDescent="0.25">
      <c r="B325" s="41"/>
      <c r="C325" s="42"/>
      <c r="D325" s="44" t="s">
        <v>335</v>
      </c>
      <c r="E325" s="36">
        <f>'დანართი N3.ა2 ჭერს ზევით'!E325-'დანართი N3.2 (ახალი ჭერის ფარგ)'!E325</f>
        <v>0</v>
      </c>
      <c r="F325" s="37">
        <f>'დანართი N3.ა2 ჭერს ზევით'!F325-'დანართი N3.2 (ახალი ჭერის ფარგ)'!F325</f>
        <v>0</v>
      </c>
      <c r="G325" s="37">
        <f>'დანართი N3.ა2 ჭერს ზევით'!G325-'დანართი N3.2 (ახალი ჭერის ფარგ)'!G325</f>
        <v>0</v>
      </c>
      <c r="H325" s="36">
        <f>'დანართი N3.ა2 ჭერს ზევით'!H325-'დანართი N3.2 (ახალი ჭერის ფარგ)'!H325</f>
        <v>0</v>
      </c>
      <c r="I325" s="37">
        <f>'დანართი N3.ა2 ჭერს ზევით'!I325-'დანართი N3.2 (ახალი ჭერის ფარგ)'!I325</f>
        <v>0</v>
      </c>
      <c r="J325" s="37">
        <f>'დანართი N3.ა2 ჭერს ზევით'!J325-'დანართი N3.2 (ახალი ჭერის ფარგ)'!J325</f>
        <v>0</v>
      </c>
      <c r="K325" s="36">
        <f>'დანართი N3.ა2 ჭერს ზევით'!K325-'დანართი N3.2 (ახალი ჭერის ფარგ)'!K325</f>
        <v>0</v>
      </c>
      <c r="L325" s="37">
        <f>'დანართი N3.ა2 ჭერს ზევით'!L325-'დანართი N3.2 (ახალი ჭერის ფარგ)'!L325</f>
        <v>0</v>
      </c>
      <c r="M325" s="37">
        <f>'დანართი N3.ა2 ჭერს ზევით'!M325-'დანართი N3.2 (ახალი ჭერის ფარგ)'!M325</f>
        <v>0</v>
      </c>
      <c r="N325" s="36">
        <f>'დანართი N3.ა2 ჭერს ზევით'!N325-'დანართი N3.2 (ახალი ჭერის ფარგ)'!N325</f>
        <v>0</v>
      </c>
      <c r="O325" s="37">
        <f>'დანართი N3.ა2 ჭერს ზევით'!O325-'დანართი N3.2 (ახალი ჭერის ფარგ)'!O325</f>
        <v>0</v>
      </c>
      <c r="P325" s="37">
        <f>'დანართი N3.ა2 ჭერს ზევით'!P325-'დანართი N3.2 (ახალი ჭერის ფარგ)'!P325</f>
        <v>0</v>
      </c>
    </row>
    <row r="326" spans="1:16" ht="18" x14ac:dyDescent="0.25">
      <c r="B326" s="41"/>
      <c r="C326" s="42"/>
      <c r="D326" s="44" t="s">
        <v>155</v>
      </c>
      <c r="E326" s="36">
        <f>'დანართი N3.ა2 ჭერს ზევით'!E326-'დანართი N3.2 (ახალი ჭერის ფარგ)'!E326</f>
        <v>0</v>
      </c>
      <c r="F326" s="37">
        <f>'დანართი N3.ა2 ჭერს ზევით'!F326-'დანართი N3.2 (ახალი ჭერის ფარგ)'!F326</f>
        <v>0</v>
      </c>
      <c r="G326" s="37">
        <f>'დანართი N3.ა2 ჭერს ზევით'!G326-'დანართი N3.2 (ახალი ჭერის ფარგ)'!G326</f>
        <v>0</v>
      </c>
      <c r="H326" s="36">
        <f>'დანართი N3.ა2 ჭერს ზევით'!H326-'დანართი N3.2 (ახალი ჭერის ფარგ)'!H326</f>
        <v>0</v>
      </c>
      <c r="I326" s="37">
        <f>'დანართი N3.ა2 ჭერს ზევით'!I326-'დანართი N3.2 (ახალი ჭერის ფარგ)'!I326</f>
        <v>0</v>
      </c>
      <c r="J326" s="37">
        <f>'დანართი N3.ა2 ჭერს ზევით'!J326-'დანართი N3.2 (ახალი ჭერის ფარგ)'!J326</f>
        <v>0</v>
      </c>
      <c r="K326" s="36">
        <f>'დანართი N3.ა2 ჭერს ზევით'!K326-'დანართი N3.2 (ახალი ჭერის ფარგ)'!K326</f>
        <v>0</v>
      </c>
      <c r="L326" s="37">
        <f>'დანართი N3.ა2 ჭერს ზევით'!L326-'დანართი N3.2 (ახალი ჭერის ფარგ)'!L326</f>
        <v>0</v>
      </c>
      <c r="M326" s="37">
        <f>'დანართი N3.ა2 ჭერს ზევით'!M326-'დანართი N3.2 (ახალი ჭერის ფარგ)'!M326</f>
        <v>0</v>
      </c>
      <c r="N326" s="36">
        <f>'დანართი N3.ა2 ჭერს ზევით'!N326-'დანართი N3.2 (ახალი ჭერის ფარგ)'!N326</f>
        <v>0</v>
      </c>
      <c r="O326" s="37">
        <f>'დანართი N3.ა2 ჭერს ზევით'!O326-'დანართი N3.2 (ახალი ჭერის ფარგ)'!O326</f>
        <v>0</v>
      </c>
      <c r="P326" s="37">
        <f>'დანართი N3.ა2 ჭერს ზევით'!P326-'დანართი N3.2 (ახალი ჭერის ფარგ)'!P326</f>
        <v>0</v>
      </c>
    </row>
    <row r="327" spans="1:16" ht="30" x14ac:dyDescent="0.25">
      <c r="A327" s="7"/>
      <c r="B327" s="38"/>
      <c r="C327" s="60" t="s">
        <v>322</v>
      </c>
      <c r="D327" s="39" t="s">
        <v>549</v>
      </c>
      <c r="E327" s="40">
        <f>'დანართი N3.ა2 ჭერს ზევით'!E327-'დანართი N3.2 (ახალი ჭერის ფარგ)'!E327</f>
        <v>0</v>
      </c>
      <c r="F327" s="45">
        <f>'დანართი N3.ა2 ჭერს ზევით'!F327-'დანართი N3.2 (ახალი ჭერის ფარგ)'!F327</f>
        <v>0</v>
      </c>
      <c r="G327" s="45">
        <f>'დანართი N3.ა2 ჭერს ზევით'!G327-'დანართი N3.2 (ახალი ჭერის ფარგ)'!G327</f>
        <v>0</v>
      </c>
      <c r="H327" s="40">
        <f>'დანართი N3.ა2 ჭერს ზევით'!H327-'დანართი N3.2 (ახალი ჭერის ფარგ)'!H327</f>
        <v>0</v>
      </c>
      <c r="I327" s="45">
        <f>'დანართი N3.ა2 ჭერს ზევით'!I327-'დანართი N3.2 (ახალი ჭერის ფარგ)'!I327</f>
        <v>0</v>
      </c>
      <c r="J327" s="45">
        <f>'დანართი N3.ა2 ჭერს ზევით'!J327-'დანართი N3.2 (ახალი ჭერის ფარგ)'!J327</f>
        <v>0</v>
      </c>
      <c r="K327" s="40">
        <f>'დანართი N3.ა2 ჭერს ზევით'!K327-'დანართი N3.2 (ახალი ჭერის ფარგ)'!K327</f>
        <v>0</v>
      </c>
      <c r="L327" s="45">
        <f>'დანართი N3.ა2 ჭერს ზევით'!L327-'დანართი N3.2 (ახალი ჭერის ფარგ)'!L327</f>
        <v>0</v>
      </c>
      <c r="M327" s="45">
        <f>'დანართი N3.ა2 ჭერს ზევით'!M327-'დანართი N3.2 (ახალი ჭერის ფარგ)'!M327</f>
        <v>0</v>
      </c>
      <c r="N327" s="40">
        <f>'დანართი N3.ა2 ჭერს ზევით'!N327-'დანართი N3.2 (ახალი ჭერის ფარგ)'!N327</f>
        <v>0</v>
      </c>
      <c r="O327" s="37">
        <f>'დანართი N3.ა2 ჭერს ზევით'!O327-'დანართი N3.2 (ახალი ჭერის ფარგ)'!O327</f>
        <v>0</v>
      </c>
      <c r="P327" s="45">
        <f>'დანართი N3.ა2 ჭერს ზევით'!P327-'დანართი N3.2 (ახალი ჭერის ფარგ)'!P327</f>
        <v>0</v>
      </c>
    </row>
    <row r="328" spans="1:16" ht="30" x14ac:dyDescent="0.25">
      <c r="A328" s="7"/>
      <c r="B328" s="38"/>
      <c r="C328" s="60" t="s">
        <v>324</v>
      </c>
      <c r="D328" s="39" t="s">
        <v>550</v>
      </c>
      <c r="E328" s="40">
        <f>'დანართი N3.ა2 ჭერს ზევით'!E328-'დანართი N3.2 (ახალი ჭერის ფარგ)'!E328</f>
        <v>0</v>
      </c>
      <c r="F328" s="45">
        <f>'დანართი N3.ა2 ჭერს ზევით'!F328-'დანართი N3.2 (ახალი ჭერის ფარგ)'!F328</f>
        <v>0</v>
      </c>
      <c r="G328" s="45">
        <f>'დანართი N3.ა2 ჭერს ზევით'!G328-'დანართი N3.2 (ახალი ჭერის ფარგ)'!G328</f>
        <v>0</v>
      </c>
      <c r="H328" s="40">
        <f>'დანართი N3.ა2 ჭერს ზევით'!H328-'დანართი N3.2 (ახალი ჭერის ფარგ)'!H328</f>
        <v>0</v>
      </c>
      <c r="I328" s="45">
        <f>'დანართი N3.ა2 ჭერს ზევით'!I328-'დანართი N3.2 (ახალი ჭერის ფარგ)'!I328</f>
        <v>0</v>
      </c>
      <c r="J328" s="45">
        <f>'დანართი N3.ა2 ჭერს ზევით'!J328-'დანართი N3.2 (ახალი ჭერის ფარგ)'!J328</f>
        <v>0</v>
      </c>
      <c r="K328" s="40">
        <f>'დანართი N3.ა2 ჭერს ზევით'!K328-'დანართი N3.2 (ახალი ჭერის ფარგ)'!K328</f>
        <v>0</v>
      </c>
      <c r="L328" s="45">
        <f>'დანართი N3.ა2 ჭერს ზევით'!L328-'დანართი N3.2 (ახალი ჭერის ფარგ)'!L328</f>
        <v>0</v>
      </c>
      <c r="M328" s="45">
        <f>'დანართი N3.ა2 ჭერს ზევით'!M328-'დანართი N3.2 (ახალი ჭერის ფარგ)'!M328</f>
        <v>0</v>
      </c>
      <c r="N328" s="40">
        <f>'დანართი N3.ა2 ჭერს ზევით'!N328-'დანართი N3.2 (ახალი ჭერის ფარგ)'!N328</f>
        <v>0</v>
      </c>
      <c r="O328" s="37">
        <f>'დანართი N3.ა2 ჭერს ზევით'!O328-'დანართი N3.2 (ახალი ჭერის ფარგ)'!O328</f>
        <v>0</v>
      </c>
      <c r="P328" s="45">
        <f>'დანართი N3.ა2 ჭერს ზევით'!P328-'დანართი N3.2 (ახალი ჭერის ფარგ)'!P328</f>
        <v>0</v>
      </c>
    </row>
    <row r="329" spans="1:16" ht="36" x14ac:dyDescent="0.25">
      <c r="A329" s="7"/>
      <c r="B329" s="30" t="s">
        <v>551</v>
      </c>
      <c r="C329" s="31"/>
      <c r="D329" s="53" t="s">
        <v>372</v>
      </c>
      <c r="E329" s="32">
        <f>'დანართი N3.ა2 ჭერს ზევით'!E329-'დანართი N3.2 (ახალი ჭერის ფარგ)'!E329</f>
        <v>0</v>
      </c>
      <c r="F329" s="33">
        <f>'დანართი N3.ა2 ჭერს ზევით'!F329-'დანართი N3.2 (ახალი ჭერის ფარგ)'!F329</f>
        <v>0</v>
      </c>
      <c r="G329" s="33">
        <f>'დანართი N3.ა2 ჭერს ზევით'!G329-'დანართი N3.2 (ახალი ჭერის ფარგ)'!G329</f>
        <v>0</v>
      </c>
      <c r="H329" s="32">
        <f>'დანართი N3.ა2 ჭერს ზევით'!H329-'დანართი N3.2 (ახალი ჭერის ფარგ)'!H329</f>
        <v>0</v>
      </c>
      <c r="I329" s="33">
        <f>'დანართი N3.ა2 ჭერს ზევით'!I329-'დანართი N3.2 (ახალი ჭერის ფარგ)'!I329</f>
        <v>0</v>
      </c>
      <c r="J329" s="33">
        <f>'დანართი N3.ა2 ჭერს ზევით'!J329-'დანართი N3.2 (ახალი ჭერის ფარგ)'!J329</f>
        <v>0</v>
      </c>
      <c r="K329" s="32">
        <f>'დანართი N3.ა2 ჭერს ზევით'!K329-'დანართი N3.2 (ახალი ჭერის ფარგ)'!K329</f>
        <v>0</v>
      </c>
      <c r="L329" s="33">
        <f>'დანართი N3.ა2 ჭერს ზევით'!L329-'დანართი N3.2 (ახალი ჭერის ფარგ)'!L329</f>
        <v>0</v>
      </c>
      <c r="M329" s="33">
        <f>'დანართი N3.ა2 ჭერს ზევით'!M329-'დანართი N3.2 (ახალი ჭერის ფარგ)'!M329</f>
        <v>0</v>
      </c>
      <c r="N329" s="32">
        <f>'დანართი N3.ა2 ჭერს ზევით'!N329-'დანართი N3.2 (ახალი ჭერის ფარგ)'!N329</f>
        <v>0</v>
      </c>
      <c r="O329" s="33">
        <f>'დანართი N3.ა2 ჭერს ზევით'!O329-'დანართი N3.2 (ახალი ჭერის ფარგ)'!O329</f>
        <v>0</v>
      </c>
      <c r="P329" s="33">
        <f>'დანართი N3.ა2 ჭერს ზევით'!P329-'დანართი N3.2 (ახალი ჭერის ფარგ)'!P329</f>
        <v>0</v>
      </c>
    </row>
    <row r="330" spans="1:16" ht="18" x14ac:dyDescent="0.25">
      <c r="B330" s="41"/>
      <c r="C330" s="42"/>
      <c r="D330" s="43" t="s">
        <v>151</v>
      </c>
      <c r="E330" s="36">
        <f>'დანართი N3.ა2 ჭერს ზევით'!E330-'დანართი N3.2 (ახალი ჭერის ფარგ)'!E330</f>
        <v>0</v>
      </c>
      <c r="F330" s="36">
        <f>'დანართი N3.ა2 ჭერს ზევით'!F330-'დანართი N3.2 (ახალი ჭერის ფარგ)'!F330</f>
        <v>0</v>
      </c>
      <c r="G330" s="36">
        <f>'დანართი N3.ა2 ჭერს ზევით'!G330-'დანართი N3.2 (ახალი ჭერის ფარგ)'!G330</f>
        <v>0</v>
      </c>
      <c r="H330" s="36">
        <f>'დანართი N3.ა2 ჭერს ზევით'!H330-'დანართი N3.2 (ახალი ჭერის ფარგ)'!H330</f>
        <v>0</v>
      </c>
      <c r="I330" s="36">
        <f>'დანართი N3.ა2 ჭერს ზევით'!I330-'დანართი N3.2 (ახალი ჭერის ფარგ)'!I330</f>
        <v>0</v>
      </c>
      <c r="J330" s="36">
        <f>'დანართი N3.ა2 ჭერს ზევით'!J330-'დანართი N3.2 (ახალი ჭერის ფარგ)'!J330</f>
        <v>0</v>
      </c>
      <c r="K330" s="36">
        <f>'დანართი N3.ა2 ჭერს ზევით'!K330-'დანართი N3.2 (ახალი ჭერის ფარგ)'!K330</f>
        <v>0</v>
      </c>
      <c r="L330" s="36">
        <f>'დანართი N3.ა2 ჭერს ზევით'!L330-'დანართი N3.2 (ახალი ჭერის ფარგ)'!L330</f>
        <v>0</v>
      </c>
      <c r="M330" s="36">
        <f>'დანართი N3.ა2 ჭერს ზევით'!M330-'დანართი N3.2 (ახალი ჭერის ფარგ)'!M330</f>
        <v>0</v>
      </c>
      <c r="N330" s="36">
        <f>'დანართი N3.ა2 ჭერს ზევით'!N330-'დანართი N3.2 (ახალი ჭერის ფარგ)'!N330</f>
        <v>0</v>
      </c>
      <c r="O330" s="36">
        <f>'დანართი N3.ა2 ჭერს ზევით'!O330-'დანართი N3.2 (ახალი ჭერის ფარგ)'!O330</f>
        <v>0</v>
      </c>
      <c r="P330" s="36">
        <f>'დანართი N3.ა2 ჭერს ზევით'!P330-'დანართი N3.2 (ახალი ჭერის ფარგ)'!P330</f>
        <v>0</v>
      </c>
    </row>
    <row r="331" spans="1:16" ht="18" x14ac:dyDescent="0.25">
      <c r="B331" s="41"/>
      <c r="C331" s="42"/>
      <c r="D331" s="44" t="s">
        <v>335</v>
      </c>
      <c r="E331" s="36">
        <f>'დანართი N3.ა2 ჭერს ზევით'!E331-'დანართი N3.2 (ახალი ჭერის ფარგ)'!E331</f>
        <v>0</v>
      </c>
      <c r="F331" s="37">
        <f>'დანართი N3.ა2 ჭერს ზევით'!F331-'დანართი N3.2 (ახალი ჭერის ფარგ)'!F331</f>
        <v>0</v>
      </c>
      <c r="G331" s="37">
        <f>'დანართი N3.ა2 ჭერს ზევით'!G331-'დანართი N3.2 (ახალი ჭერის ფარგ)'!G331</f>
        <v>0</v>
      </c>
      <c r="H331" s="36">
        <f>'დანართი N3.ა2 ჭერს ზევით'!H331-'დანართი N3.2 (ახალი ჭერის ფარგ)'!H331</f>
        <v>0</v>
      </c>
      <c r="I331" s="37">
        <f>'დანართი N3.ა2 ჭერს ზევით'!I331-'დანართი N3.2 (ახალი ჭერის ფარგ)'!I331</f>
        <v>0</v>
      </c>
      <c r="J331" s="37">
        <f>'დანართი N3.ა2 ჭერს ზევით'!J331-'დანართი N3.2 (ახალი ჭერის ფარგ)'!J331</f>
        <v>0</v>
      </c>
      <c r="K331" s="36">
        <f>'დანართი N3.ა2 ჭერს ზევით'!K331-'დანართი N3.2 (ახალი ჭერის ფარგ)'!K331</f>
        <v>0</v>
      </c>
      <c r="L331" s="37">
        <f>'დანართი N3.ა2 ჭერს ზევით'!L331-'დანართი N3.2 (ახალი ჭერის ფარგ)'!L331</f>
        <v>0</v>
      </c>
      <c r="M331" s="37">
        <f>'დანართი N3.ა2 ჭერს ზევით'!M331-'დანართი N3.2 (ახალი ჭერის ფარგ)'!M331</f>
        <v>0</v>
      </c>
      <c r="N331" s="36">
        <f>'დანართი N3.ა2 ჭერს ზევით'!N331-'დანართი N3.2 (ახალი ჭერის ფარგ)'!N331</f>
        <v>0</v>
      </c>
      <c r="O331" s="37">
        <f>'დანართი N3.ა2 ჭერს ზევით'!O331-'დანართი N3.2 (ახალი ჭერის ფარგ)'!O331</f>
        <v>0</v>
      </c>
      <c r="P331" s="37">
        <f>'დანართი N3.ა2 ჭერს ზევით'!P331-'დანართი N3.2 (ახალი ჭერის ფარგ)'!P331</f>
        <v>0</v>
      </c>
    </row>
    <row r="332" spans="1:16" ht="18" x14ac:dyDescent="0.25">
      <c r="B332" s="41"/>
      <c r="C332" s="42"/>
      <c r="D332" s="44" t="s">
        <v>155</v>
      </c>
      <c r="E332" s="36">
        <f>'დანართი N3.ა2 ჭერს ზევით'!E332-'დანართი N3.2 (ახალი ჭერის ფარგ)'!E332</f>
        <v>0</v>
      </c>
      <c r="F332" s="37">
        <f>'დანართი N3.ა2 ჭერს ზევით'!F332-'დანართი N3.2 (ახალი ჭერის ფარგ)'!F332</f>
        <v>0</v>
      </c>
      <c r="G332" s="37">
        <f>'დანართი N3.ა2 ჭერს ზევით'!G332-'დანართი N3.2 (ახალი ჭერის ფარგ)'!G332</f>
        <v>0</v>
      </c>
      <c r="H332" s="36">
        <f>'დანართი N3.ა2 ჭერს ზევით'!H332-'დანართი N3.2 (ახალი ჭერის ფარგ)'!H332</f>
        <v>0</v>
      </c>
      <c r="I332" s="37">
        <f>'დანართი N3.ა2 ჭერს ზევით'!I332-'დანართი N3.2 (ახალი ჭერის ფარგ)'!I332</f>
        <v>0</v>
      </c>
      <c r="J332" s="37">
        <f>'დანართი N3.ა2 ჭერს ზევით'!J332-'დანართი N3.2 (ახალი ჭერის ფარგ)'!J332</f>
        <v>0</v>
      </c>
      <c r="K332" s="36">
        <f>'დანართი N3.ა2 ჭერს ზევით'!K332-'დანართი N3.2 (ახალი ჭერის ფარგ)'!K332</f>
        <v>0</v>
      </c>
      <c r="L332" s="37">
        <f>'დანართი N3.ა2 ჭერს ზევით'!L332-'დანართი N3.2 (ახალი ჭერის ფარგ)'!L332</f>
        <v>0</v>
      </c>
      <c r="M332" s="37">
        <f>'დანართი N3.ა2 ჭერს ზევით'!M332-'დანართი N3.2 (ახალი ჭერის ფარგ)'!M332</f>
        <v>0</v>
      </c>
      <c r="N332" s="36">
        <f>'დანართი N3.ა2 ჭერს ზევით'!N332-'დანართი N3.2 (ახალი ჭერის ფარგ)'!N332</f>
        <v>0</v>
      </c>
      <c r="O332" s="37">
        <f>'დანართი N3.ა2 ჭერს ზევით'!O332-'დანართი N3.2 (ახალი ჭერის ფარგ)'!O332</f>
        <v>0</v>
      </c>
      <c r="P332" s="37">
        <f>'დანართი N3.ა2 ჭერს ზევით'!P332-'დანართი N3.2 (ახალი ჭერის ფარგ)'!P332</f>
        <v>0</v>
      </c>
    </row>
    <row r="333" spans="1:16" ht="60" x14ac:dyDescent="0.25">
      <c r="B333" s="41"/>
      <c r="C333" s="63" t="s">
        <v>362</v>
      </c>
      <c r="D333" s="39" t="s">
        <v>577</v>
      </c>
      <c r="E333" s="36">
        <f>'დანართი N3.ა2 ჭერს ზევით'!E333-'დანართი N3.2 (ახალი ჭერის ფარგ)'!E333</f>
        <v>0</v>
      </c>
      <c r="F333" s="37">
        <f>'დანართი N3.ა2 ჭერს ზევით'!F333-'დანართი N3.2 (ახალი ჭერის ფარგ)'!F333</f>
        <v>0</v>
      </c>
      <c r="G333" s="37">
        <f>'დანართი N3.ა2 ჭერს ზევით'!G333-'დანართი N3.2 (ახალი ჭერის ფარგ)'!G333</f>
        <v>0</v>
      </c>
      <c r="H333" s="36">
        <f>'დანართი N3.ა2 ჭერს ზევით'!H333-'დანართი N3.2 (ახალი ჭერის ფარგ)'!H333</f>
        <v>0</v>
      </c>
      <c r="I333" s="37">
        <f>'დანართი N3.ა2 ჭერს ზევით'!I333-'დანართი N3.2 (ახალი ჭერის ფარგ)'!I333</f>
        <v>0</v>
      </c>
      <c r="J333" s="37">
        <f>'დანართი N3.ა2 ჭერს ზევით'!J333-'დანართი N3.2 (ახალი ჭერის ფარგ)'!J333</f>
        <v>0</v>
      </c>
      <c r="K333" s="36">
        <f>'დანართი N3.ა2 ჭერს ზევით'!K333-'დანართი N3.2 (ახალი ჭერის ფარგ)'!K333</f>
        <v>0</v>
      </c>
      <c r="L333" s="37">
        <f>'დანართი N3.ა2 ჭერს ზევით'!L333-'დანართი N3.2 (ახალი ჭერის ფარგ)'!L333</f>
        <v>0</v>
      </c>
      <c r="M333" s="37">
        <f>'დანართი N3.ა2 ჭერს ზევით'!M333-'დანართი N3.2 (ახალი ჭერის ფარგ)'!M333</f>
        <v>0</v>
      </c>
      <c r="N333" s="36">
        <f>'დანართი N3.ა2 ჭერს ზევით'!N333-'დანართი N3.2 (ახალი ჭერის ფარგ)'!N333</f>
        <v>0</v>
      </c>
      <c r="O333" s="37">
        <f>'დანართი N3.ა2 ჭერს ზევით'!O333-'დანართი N3.2 (ახალი ჭერის ფარგ)'!O333</f>
        <v>0</v>
      </c>
      <c r="P333" s="37">
        <f>'დანართი N3.ა2 ჭერს ზევით'!P333-'დანართი N3.2 (ახალი ჭერის ფარგ)'!P333</f>
        <v>0</v>
      </c>
    </row>
    <row r="334" spans="1:16" ht="36" x14ac:dyDescent="0.25">
      <c r="A334" s="7"/>
      <c r="B334" s="30" t="s">
        <v>552</v>
      </c>
      <c r="C334" s="31"/>
      <c r="D334" s="53" t="s">
        <v>136</v>
      </c>
      <c r="E334" s="32">
        <f>'დანართი N3.ა2 ჭერს ზევით'!E334-'დანართი N3.2 (ახალი ჭერის ფარგ)'!E334</f>
        <v>0</v>
      </c>
      <c r="F334" s="33">
        <f>'დანართი N3.ა2 ჭერს ზევით'!F334-'დანართი N3.2 (ახალი ჭერის ფარგ)'!F334</f>
        <v>0</v>
      </c>
      <c r="G334" s="33">
        <f>'დანართი N3.ა2 ჭერს ზევით'!G334-'დანართი N3.2 (ახალი ჭერის ფარგ)'!G334</f>
        <v>0</v>
      </c>
      <c r="H334" s="32">
        <f>'დანართი N3.ა2 ჭერს ზევით'!H334-'დანართი N3.2 (ახალი ჭერის ფარგ)'!H334</f>
        <v>0</v>
      </c>
      <c r="I334" s="33">
        <f>'დანართი N3.ა2 ჭერს ზევით'!I334-'დანართი N3.2 (ახალი ჭერის ფარგ)'!I334</f>
        <v>0</v>
      </c>
      <c r="J334" s="33">
        <f>'დანართი N3.ა2 ჭერს ზევით'!J334-'დანართი N3.2 (ახალი ჭერის ფარგ)'!J334</f>
        <v>0</v>
      </c>
      <c r="K334" s="32">
        <f>'დანართი N3.ა2 ჭერს ზევით'!K334-'დანართი N3.2 (ახალი ჭერის ფარგ)'!K334</f>
        <v>0</v>
      </c>
      <c r="L334" s="33">
        <f>'დანართი N3.ა2 ჭერს ზევით'!L334-'დანართი N3.2 (ახალი ჭერის ფარგ)'!L334</f>
        <v>0</v>
      </c>
      <c r="M334" s="33">
        <f>'დანართი N3.ა2 ჭერს ზევით'!M334-'დანართი N3.2 (ახალი ჭერის ფარგ)'!M334</f>
        <v>0</v>
      </c>
      <c r="N334" s="32">
        <f>'დანართი N3.ა2 ჭერს ზევით'!N334-'დანართი N3.2 (ახალი ჭერის ფარგ)'!N334</f>
        <v>0</v>
      </c>
      <c r="O334" s="33">
        <f>'დანართი N3.ა2 ჭერს ზევით'!O334-'დანართი N3.2 (ახალი ჭერის ფარგ)'!O334</f>
        <v>0</v>
      </c>
      <c r="P334" s="33">
        <f>'დანართი N3.ა2 ჭერს ზევით'!P334-'დანართი N3.2 (ახალი ჭერის ფარგ)'!P334</f>
        <v>0</v>
      </c>
    </row>
    <row r="335" spans="1:16" ht="18" x14ac:dyDescent="0.25">
      <c r="B335" s="41"/>
      <c r="C335" s="42"/>
      <c r="D335" s="43" t="s">
        <v>151</v>
      </c>
      <c r="E335" s="36">
        <f>'დანართი N3.ა2 ჭერს ზევით'!E335-'დანართი N3.2 (ახალი ჭერის ფარგ)'!E335</f>
        <v>0</v>
      </c>
      <c r="F335" s="36">
        <f>'დანართი N3.ა2 ჭერს ზევით'!F335-'დანართი N3.2 (ახალი ჭერის ფარგ)'!F335</f>
        <v>0</v>
      </c>
      <c r="G335" s="36">
        <f>'დანართი N3.ა2 ჭერს ზევით'!G335-'დანართი N3.2 (ახალი ჭერის ფარგ)'!G335</f>
        <v>0</v>
      </c>
      <c r="H335" s="36">
        <f>'დანართი N3.ა2 ჭერს ზევით'!H335-'დანართი N3.2 (ახალი ჭერის ფარგ)'!H335</f>
        <v>0</v>
      </c>
      <c r="I335" s="36">
        <f>'დანართი N3.ა2 ჭერს ზევით'!I335-'დანართი N3.2 (ახალი ჭერის ფარგ)'!I335</f>
        <v>0</v>
      </c>
      <c r="J335" s="36">
        <f>'დანართი N3.ა2 ჭერს ზევით'!J335-'დანართი N3.2 (ახალი ჭერის ფარგ)'!J335</f>
        <v>0</v>
      </c>
      <c r="K335" s="36">
        <f>'დანართი N3.ა2 ჭერს ზევით'!K335-'დანართი N3.2 (ახალი ჭერის ფარგ)'!K335</f>
        <v>0</v>
      </c>
      <c r="L335" s="36">
        <f>'დანართი N3.ა2 ჭერს ზევით'!L335-'დანართი N3.2 (ახალი ჭერის ფარგ)'!L335</f>
        <v>0</v>
      </c>
      <c r="M335" s="36">
        <f>'დანართი N3.ა2 ჭერს ზევით'!M335-'დანართი N3.2 (ახალი ჭერის ფარგ)'!M335</f>
        <v>0</v>
      </c>
      <c r="N335" s="36">
        <f>'დანართი N3.ა2 ჭერს ზევით'!N335-'დანართი N3.2 (ახალი ჭერის ფარგ)'!N335</f>
        <v>0</v>
      </c>
      <c r="O335" s="36">
        <f>'დანართი N3.ა2 ჭერს ზევით'!O335-'დანართი N3.2 (ახალი ჭერის ფარგ)'!O335</f>
        <v>0</v>
      </c>
      <c r="P335" s="36">
        <f>'დანართი N3.ა2 ჭერს ზევით'!P335-'დანართი N3.2 (ახალი ჭერის ფარგ)'!P335</f>
        <v>0</v>
      </c>
    </row>
    <row r="336" spans="1:16" ht="18" x14ac:dyDescent="0.25">
      <c r="B336" s="41"/>
      <c r="C336" s="42"/>
      <c r="D336" s="44" t="s">
        <v>335</v>
      </c>
      <c r="E336" s="36">
        <f>'დანართი N3.ა2 ჭერს ზევით'!E336-'დანართი N3.2 (ახალი ჭერის ფარგ)'!E336</f>
        <v>0</v>
      </c>
      <c r="F336" s="37">
        <f>'დანართი N3.ა2 ჭერს ზევით'!F336-'დანართი N3.2 (ახალი ჭერის ფარგ)'!F336</f>
        <v>0</v>
      </c>
      <c r="G336" s="37">
        <f>'დანართი N3.ა2 ჭერს ზევით'!G336-'დანართი N3.2 (ახალი ჭერის ფარგ)'!G336</f>
        <v>0</v>
      </c>
      <c r="H336" s="36">
        <f>'დანართი N3.ა2 ჭერს ზევით'!H336-'დანართი N3.2 (ახალი ჭერის ფარგ)'!H336</f>
        <v>0</v>
      </c>
      <c r="I336" s="37">
        <f>'დანართი N3.ა2 ჭერს ზევით'!I336-'დანართი N3.2 (ახალი ჭერის ფარგ)'!I336</f>
        <v>0</v>
      </c>
      <c r="J336" s="37">
        <f>'დანართი N3.ა2 ჭერს ზევით'!J336-'დანართი N3.2 (ახალი ჭერის ფარგ)'!J336</f>
        <v>0</v>
      </c>
      <c r="K336" s="36">
        <f>'დანართი N3.ა2 ჭერს ზევით'!K336-'დანართი N3.2 (ახალი ჭერის ფარგ)'!K336</f>
        <v>0</v>
      </c>
      <c r="L336" s="37">
        <f>'დანართი N3.ა2 ჭერს ზევით'!L336-'დანართი N3.2 (ახალი ჭერის ფარგ)'!L336</f>
        <v>0</v>
      </c>
      <c r="M336" s="37">
        <f>'დანართი N3.ა2 ჭერს ზევით'!M336-'დანართი N3.2 (ახალი ჭერის ფარგ)'!M336</f>
        <v>0</v>
      </c>
      <c r="N336" s="36">
        <f>'დანართი N3.ა2 ჭერს ზევით'!N336-'დანართი N3.2 (ახალი ჭერის ფარგ)'!N336</f>
        <v>0</v>
      </c>
      <c r="O336" s="37">
        <f>'დანართი N3.ა2 ჭერს ზევით'!O336-'დანართი N3.2 (ახალი ჭერის ფარგ)'!O336</f>
        <v>0</v>
      </c>
      <c r="P336" s="37">
        <f>'დანართი N3.ა2 ჭერს ზევით'!P336-'დანართი N3.2 (ახალი ჭერის ფარგ)'!P336</f>
        <v>0</v>
      </c>
    </row>
    <row r="337" spans="1:16" ht="18" x14ac:dyDescent="0.25">
      <c r="B337" s="41"/>
      <c r="C337" s="42"/>
      <c r="D337" s="44" t="s">
        <v>155</v>
      </c>
      <c r="E337" s="36">
        <f>'დანართი N3.ა2 ჭერს ზევით'!E337-'დანართი N3.2 (ახალი ჭერის ფარგ)'!E337</f>
        <v>0</v>
      </c>
      <c r="F337" s="37">
        <f>'დანართი N3.ა2 ჭერს ზევით'!F337-'დანართი N3.2 (ახალი ჭერის ფარგ)'!F337</f>
        <v>0</v>
      </c>
      <c r="G337" s="37">
        <f>'დანართი N3.ა2 ჭერს ზევით'!G337-'დანართი N3.2 (ახალი ჭერის ფარგ)'!G337</f>
        <v>0</v>
      </c>
      <c r="H337" s="36">
        <f>'დანართი N3.ა2 ჭერს ზევით'!H337-'დანართი N3.2 (ახალი ჭერის ფარგ)'!H337</f>
        <v>0</v>
      </c>
      <c r="I337" s="37">
        <f>'დანართი N3.ა2 ჭერს ზევით'!I337-'დანართი N3.2 (ახალი ჭერის ფარგ)'!I337</f>
        <v>0</v>
      </c>
      <c r="J337" s="37">
        <f>'დანართი N3.ა2 ჭერს ზევით'!J337-'დანართი N3.2 (ახალი ჭერის ფარგ)'!J337</f>
        <v>0</v>
      </c>
      <c r="K337" s="36">
        <f>'დანართი N3.ა2 ჭერს ზევით'!K337-'დანართი N3.2 (ახალი ჭერის ფარგ)'!K337</f>
        <v>0</v>
      </c>
      <c r="L337" s="37">
        <f>'დანართი N3.ა2 ჭერს ზევით'!L337-'დანართი N3.2 (ახალი ჭერის ფარგ)'!L337</f>
        <v>0</v>
      </c>
      <c r="M337" s="37">
        <f>'დანართი N3.ა2 ჭერს ზევით'!M337-'დანართი N3.2 (ახალი ჭერის ფარგ)'!M337</f>
        <v>0</v>
      </c>
      <c r="N337" s="36">
        <f>'დანართი N3.ა2 ჭერს ზევით'!N337-'დანართი N3.2 (ახალი ჭერის ფარგ)'!N337</f>
        <v>0</v>
      </c>
      <c r="O337" s="37">
        <f>'დანართი N3.ა2 ჭერს ზევით'!O337-'დანართი N3.2 (ახალი ჭერის ფარგ)'!O337</f>
        <v>0</v>
      </c>
      <c r="P337" s="37">
        <f>'დანართი N3.ა2 ჭერს ზევით'!P337-'დანართი N3.2 (ახალი ჭერის ფარგ)'!P337</f>
        <v>0</v>
      </c>
    </row>
    <row r="338" spans="1:16" ht="105" x14ac:dyDescent="0.25">
      <c r="B338" s="38"/>
      <c r="C338" s="60" t="s">
        <v>326</v>
      </c>
      <c r="D338" s="39" t="s">
        <v>386</v>
      </c>
      <c r="E338" s="40">
        <f>'დანართი N3.ა2 ჭერს ზევით'!E338-'დანართი N3.2 (ახალი ჭერის ფარგ)'!E338</f>
        <v>0</v>
      </c>
      <c r="F338" s="45">
        <f>'დანართი N3.ა2 ჭერს ზევით'!F338-'დანართი N3.2 (ახალი ჭერის ფარგ)'!F338</f>
        <v>0</v>
      </c>
      <c r="G338" s="45">
        <f>'დანართი N3.ა2 ჭერს ზევით'!G338-'დანართი N3.2 (ახალი ჭერის ფარგ)'!G338</f>
        <v>0</v>
      </c>
      <c r="H338" s="40">
        <f>'დანართი N3.ა2 ჭერს ზევით'!H338-'დანართი N3.2 (ახალი ჭერის ფარგ)'!H338</f>
        <v>0</v>
      </c>
      <c r="I338" s="45">
        <f>'დანართი N3.ა2 ჭერს ზევით'!I338-'დანართი N3.2 (ახალი ჭერის ფარგ)'!I338</f>
        <v>0</v>
      </c>
      <c r="J338" s="45">
        <f>'დანართი N3.ა2 ჭერს ზევით'!J338-'დანართი N3.2 (ახალი ჭერის ფარგ)'!J338</f>
        <v>0</v>
      </c>
      <c r="K338" s="40">
        <f>'დანართი N3.ა2 ჭერს ზევით'!K338-'დანართი N3.2 (ახალი ჭერის ფარგ)'!K338</f>
        <v>0</v>
      </c>
      <c r="L338" s="45">
        <f>'დანართი N3.ა2 ჭერს ზევით'!L338-'დანართი N3.2 (ახალი ჭერის ფარგ)'!L338</f>
        <v>0</v>
      </c>
      <c r="M338" s="45">
        <f>'დანართი N3.ა2 ჭერს ზევით'!M338-'დანართი N3.2 (ახალი ჭერის ფარგ)'!M338</f>
        <v>0</v>
      </c>
      <c r="N338" s="40">
        <f>'დანართი N3.ა2 ჭერს ზევით'!N338-'დანართი N3.2 (ახალი ჭერის ფარგ)'!N338</f>
        <v>0</v>
      </c>
      <c r="O338" s="37">
        <f>'დანართი N3.ა2 ჭერს ზევით'!O338-'დანართი N3.2 (ახალი ჭერის ფარგ)'!O338</f>
        <v>0</v>
      </c>
      <c r="P338" s="45">
        <f>'დანართი N3.ა2 ჭერს ზევით'!P338-'დანართი N3.2 (ახალი ჭერის ფარგ)'!P338</f>
        <v>0</v>
      </c>
    </row>
    <row r="339" spans="1:16" ht="40.5" x14ac:dyDescent="0.25">
      <c r="B339" s="16" t="s">
        <v>553</v>
      </c>
      <c r="C339" s="17"/>
      <c r="D339" s="18" t="s">
        <v>138</v>
      </c>
      <c r="E339" s="19">
        <f>'დანართი N3.ა2 ჭერს ზევით'!E339-'დანართი N3.2 (ახალი ჭერის ფარგ)'!E339</f>
        <v>0</v>
      </c>
      <c r="F339" s="19">
        <f>'დანართი N3.ა2 ჭერს ზევით'!F339-'დანართი N3.2 (ახალი ჭერის ფარგ)'!F339</f>
        <v>0</v>
      </c>
      <c r="G339" s="19">
        <f>'დანართი N3.ა2 ჭერს ზევით'!G339-'დანართი N3.2 (ახალი ჭერის ფარგ)'!G339</f>
        <v>0</v>
      </c>
      <c r="H339" s="19">
        <f>'დანართი N3.ა2 ჭერს ზევით'!H339-'დანართი N3.2 (ახალი ჭერის ფარგ)'!H339</f>
        <v>0</v>
      </c>
      <c r="I339" s="19">
        <f>'დანართი N3.ა2 ჭერს ზევით'!I339-'დანართი N3.2 (ახალი ჭერის ფარგ)'!I339</f>
        <v>0</v>
      </c>
      <c r="J339" s="19">
        <f>'დანართი N3.ა2 ჭერს ზევით'!J339-'დანართი N3.2 (ახალი ჭერის ფარგ)'!J339</f>
        <v>0</v>
      </c>
      <c r="K339" s="19">
        <f>'დანართი N3.ა2 ჭერს ზევით'!K339-'დანართი N3.2 (ახალი ჭერის ფარგ)'!K339</f>
        <v>0</v>
      </c>
      <c r="L339" s="19">
        <f>'დანართი N3.ა2 ჭერს ზევით'!L339-'დანართი N3.2 (ახალი ჭერის ფარგ)'!L339</f>
        <v>0</v>
      </c>
      <c r="M339" s="19">
        <f>'დანართი N3.ა2 ჭერს ზევით'!M339-'დანართი N3.2 (ახალი ჭერის ფარგ)'!M339</f>
        <v>0</v>
      </c>
      <c r="N339" s="19">
        <f>'დანართი N3.ა2 ჭერს ზევით'!N339-'დანართი N3.2 (ახალი ჭერის ფარგ)'!N339</f>
        <v>0</v>
      </c>
      <c r="O339" s="19">
        <f>'დანართი N3.ა2 ჭერს ზევით'!O339-'დანართი N3.2 (ახალი ჭერის ფარგ)'!O339</f>
        <v>0</v>
      </c>
      <c r="P339" s="19">
        <f>'დანართი N3.ა2 ჭერს ზევით'!P339-'დანართი N3.2 (ახალი ჭერის ფარგ)'!P339</f>
        <v>0</v>
      </c>
    </row>
    <row r="340" spans="1:16" ht="18" x14ac:dyDescent="0.25">
      <c r="B340" s="41"/>
      <c r="C340" s="42"/>
      <c r="D340" s="43" t="s">
        <v>151</v>
      </c>
      <c r="E340" s="36">
        <f>'დანართი N3.ა2 ჭერს ზევით'!E340-'დანართი N3.2 (ახალი ჭერის ფარგ)'!E340</f>
        <v>0</v>
      </c>
      <c r="F340" s="36">
        <f>'დანართი N3.ა2 ჭერს ზევით'!F340-'დანართი N3.2 (ახალი ჭერის ფარგ)'!F340</f>
        <v>0</v>
      </c>
      <c r="G340" s="36">
        <f>'დანართი N3.ა2 ჭერს ზევით'!G340-'დანართი N3.2 (ახალი ჭერის ფარგ)'!G340</f>
        <v>0</v>
      </c>
      <c r="H340" s="36">
        <f>'დანართი N3.ა2 ჭერს ზევით'!H340-'დანართი N3.2 (ახალი ჭერის ფარგ)'!H340</f>
        <v>0</v>
      </c>
      <c r="I340" s="36">
        <f>'დანართი N3.ა2 ჭერს ზევით'!I340-'დანართი N3.2 (ახალი ჭერის ფარგ)'!I340</f>
        <v>0</v>
      </c>
      <c r="J340" s="36">
        <f>'დანართი N3.ა2 ჭერს ზევით'!J340-'დანართი N3.2 (ახალი ჭერის ფარგ)'!J340</f>
        <v>0</v>
      </c>
      <c r="K340" s="36">
        <f>'დანართი N3.ა2 ჭერს ზევით'!K340-'დანართი N3.2 (ახალი ჭერის ფარგ)'!K340</f>
        <v>0</v>
      </c>
      <c r="L340" s="36">
        <f>'დანართი N3.ა2 ჭერს ზევით'!L340-'დანართი N3.2 (ახალი ჭერის ფარგ)'!L340</f>
        <v>0</v>
      </c>
      <c r="M340" s="36">
        <f>'დანართი N3.ა2 ჭერს ზევით'!M340-'დანართი N3.2 (ახალი ჭერის ფარგ)'!M340</f>
        <v>0</v>
      </c>
      <c r="N340" s="36">
        <f>'დანართი N3.ა2 ჭერს ზევით'!N340-'დანართი N3.2 (ახალი ჭერის ფარგ)'!N340</f>
        <v>0</v>
      </c>
      <c r="O340" s="36">
        <f>'დანართი N3.ა2 ჭერს ზევით'!O340-'დანართი N3.2 (ახალი ჭერის ფარგ)'!O340</f>
        <v>0</v>
      </c>
      <c r="P340" s="36">
        <f>'დანართი N3.ა2 ჭერს ზევით'!P340-'დანართი N3.2 (ახალი ჭერის ფარგ)'!P340</f>
        <v>0</v>
      </c>
    </row>
    <row r="341" spans="1:16" ht="18" x14ac:dyDescent="0.25">
      <c r="B341" s="41"/>
      <c r="C341" s="42"/>
      <c r="D341" s="44" t="s">
        <v>335</v>
      </c>
      <c r="E341" s="36">
        <f>'დანართი N3.ა2 ჭერს ზევით'!E341-'დანართი N3.2 (ახალი ჭერის ფარგ)'!E341</f>
        <v>0</v>
      </c>
      <c r="F341" s="37">
        <f>'დანართი N3.ა2 ჭერს ზევით'!F341-'დანართი N3.2 (ახალი ჭერის ფარგ)'!F341</f>
        <v>0</v>
      </c>
      <c r="G341" s="37">
        <f>'დანართი N3.ა2 ჭერს ზევით'!G341-'დანართი N3.2 (ახალი ჭერის ფარგ)'!G341</f>
        <v>0</v>
      </c>
      <c r="H341" s="36">
        <f>'დანართი N3.ა2 ჭერს ზევით'!H341-'დანართი N3.2 (ახალი ჭერის ფარგ)'!H341</f>
        <v>0</v>
      </c>
      <c r="I341" s="37">
        <f>'დანართი N3.ა2 ჭერს ზევით'!I341-'დანართი N3.2 (ახალი ჭერის ფარგ)'!I341</f>
        <v>0</v>
      </c>
      <c r="J341" s="37">
        <f>'დანართი N3.ა2 ჭერს ზევით'!J341-'დანართი N3.2 (ახალი ჭერის ფარგ)'!J341</f>
        <v>0</v>
      </c>
      <c r="K341" s="36">
        <f>'დანართი N3.ა2 ჭერს ზევით'!K341-'დანართი N3.2 (ახალი ჭერის ფარგ)'!K341</f>
        <v>0</v>
      </c>
      <c r="L341" s="37">
        <f>'დანართი N3.ა2 ჭერს ზევით'!L341-'დანართი N3.2 (ახალი ჭერის ფარგ)'!L341</f>
        <v>0</v>
      </c>
      <c r="M341" s="37">
        <f>'დანართი N3.ა2 ჭერს ზევით'!M341-'დანართი N3.2 (ახალი ჭერის ფარგ)'!M341</f>
        <v>0</v>
      </c>
      <c r="N341" s="36">
        <f>'დანართი N3.ა2 ჭერს ზევით'!N341-'დანართი N3.2 (ახალი ჭერის ფარგ)'!N341</f>
        <v>0</v>
      </c>
      <c r="O341" s="37">
        <f>'დანართი N3.ა2 ჭერს ზევით'!O341-'დანართი N3.2 (ახალი ჭერის ფარგ)'!O341</f>
        <v>0</v>
      </c>
      <c r="P341" s="37">
        <f>'დანართი N3.ა2 ჭერს ზევით'!P341-'დანართი N3.2 (ახალი ჭერის ფარგ)'!P341</f>
        <v>0</v>
      </c>
    </row>
    <row r="342" spans="1:16" ht="18" x14ac:dyDescent="0.25">
      <c r="B342" s="41"/>
      <c r="C342" s="42"/>
      <c r="D342" s="44" t="s">
        <v>155</v>
      </c>
      <c r="E342" s="36">
        <f>'დანართი N3.ა2 ჭერს ზევით'!E342-'დანართი N3.2 (ახალი ჭერის ფარგ)'!E342</f>
        <v>0</v>
      </c>
      <c r="F342" s="37">
        <f>'დანართი N3.ა2 ჭერს ზევით'!F342-'დანართი N3.2 (ახალი ჭერის ფარგ)'!F342</f>
        <v>0</v>
      </c>
      <c r="G342" s="37">
        <f>'დანართი N3.ა2 ჭერს ზევით'!G342-'დანართი N3.2 (ახალი ჭერის ფარგ)'!G342</f>
        <v>0</v>
      </c>
      <c r="H342" s="36">
        <f>'დანართი N3.ა2 ჭერს ზევით'!H342-'დანართი N3.2 (ახალი ჭერის ფარგ)'!H342</f>
        <v>0</v>
      </c>
      <c r="I342" s="37">
        <f>'დანართი N3.ა2 ჭერს ზევით'!I342-'დანართი N3.2 (ახალი ჭერის ფარგ)'!I342</f>
        <v>0</v>
      </c>
      <c r="J342" s="37">
        <f>'დანართი N3.ა2 ჭერს ზევით'!J342-'დანართი N3.2 (ახალი ჭერის ფარგ)'!J342</f>
        <v>0</v>
      </c>
      <c r="K342" s="36">
        <f>'დანართი N3.ა2 ჭერს ზევით'!K342-'დანართი N3.2 (ახალი ჭერის ფარგ)'!K342</f>
        <v>0</v>
      </c>
      <c r="L342" s="37">
        <f>'დანართი N3.ა2 ჭერს ზევით'!L342-'დანართი N3.2 (ახალი ჭერის ფარგ)'!L342</f>
        <v>0</v>
      </c>
      <c r="M342" s="37">
        <f>'დანართი N3.ა2 ჭერს ზევით'!M342-'დანართი N3.2 (ახალი ჭერის ფარგ)'!M342</f>
        <v>0</v>
      </c>
      <c r="N342" s="36">
        <f>'დანართი N3.ა2 ჭერს ზევით'!N342-'დანართი N3.2 (ახალი ჭერის ფარგ)'!N342</f>
        <v>0</v>
      </c>
      <c r="O342" s="37">
        <f>'დანართი N3.ა2 ჭერს ზევით'!O342-'დანართი N3.2 (ახალი ჭერის ფარგ)'!O342</f>
        <v>0</v>
      </c>
      <c r="P342" s="37">
        <f>'დანართი N3.ა2 ჭერს ზევით'!P342-'დანართი N3.2 (ახალი ჭერის ფარგ)'!P342</f>
        <v>0</v>
      </c>
    </row>
    <row r="343" spans="1:16" ht="30" x14ac:dyDescent="0.25">
      <c r="B343" s="38"/>
      <c r="C343" s="60" t="s">
        <v>38</v>
      </c>
      <c r="D343" s="39" t="s">
        <v>146</v>
      </c>
      <c r="E343" s="40">
        <f>'დანართი N3.ა2 ჭერს ზევით'!E343-'დანართი N3.2 (ახალი ჭერის ფარგ)'!E343</f>
        <v>0</v>
      </c>
      <c r="F343" s="40">
        <f>'დანართი N3.ა2 ჭერს ზევით'!F343-'დანართი N3.2 (ახალი ჭერის ფარგ)'!F343</f>
        <v>0</v>
      </c>
      <c r="G343" s="40">
        <f>'დანართი N3.ა2 ჭერს ზევით'!G343-'დანართი N3.2 (ახალი ჭერის ფარგ)'!G343</f>
        <v>0</v>
      </c>
      <c r="H343" s="40">
        <f>'დანართი N3.ა2 ჭერს ზევით'!H343-'დანართი N3.2 (ახალი ჭერის ფარგ)'!H343</f>
        <v>0</v>
      </c>
      <c r="I343" s="40">
        <f>'დანართი N3.ა2 ჭერს ზევით'!I343-'დანართი N3.2 (ახალი ჭერის ფარგ)'!I343</f>
        <v>0</v>
      </c>
      <c r="J343" s="40">
        <f>'დანართი N3.ა2 ჭერს ზევით'!J343-'დანართი N3.2 (ახალი ჭერის ფარგ)'!J343</f>
        <v>0</v>
      </c>
      <c r="K343" s="40">
        <f>'დანართი N3.ა2 ჭერს ზევით'!K343-'დანართი N3.2 (ახალი ჭერის ფარგ)'!K343</f>
        <v>0</v>
      </c>
      <c r="L343" s="40">
        <f>'დანართი N3.ა2 ჭერს ზევით'!L343-'დანართი N3.2 (ახალი ჭერის ფარგ)'!L343</f>
        <v>0</v>
      </c>
      <c r="M343" s="40">
        <f>'დანართი N3.ა2 ჭერს ზევით'!M343-'დანართი N3.2 (ახალი ჭერის ფარგ)'!M343</f>
        <v>0</v>
      </c>
      <c r="N343" s="40">
        <f>'დანართი N3.ა2 ჭერს ზევით'!N343-'დანართი N3.2 (ახალი ჭერის ფარგ)'!N343</f>
        <v>0</v>
      </c>
      <c r="O343" s="40">
        <f>'დანართი N3.ა2 ჭერს ზევით'!O343-'დანართი N3.2 (ახალი ჭერის ფარგ)'!O343</f>
        <v>0</v>
      </c>
      <c r="P343" s="40">
        <f>'დანართი N3.ა2 ჭერს ზევით'!P343-'დანართი N3.2 (ახალი ჭერის ფარგ)'!P343</f>
        <v>0</v>
      </c>
    </row>
    <row r="344" spans="1:16" ht="64.5" customHeight="1" x14ac:dyDescent="0.25">
      <c r="B344" s="16" t="s">
        <v>554</v>
      </c>
      <c r="C344" s="17"/>
      <c r="D344" s="18" t="s">
        <v>140</v>
      </c>
      <c r="E344" s="19">
        <f>'დანართი N3.ა2 ჭერს ზევით'!E344-'დანართი N3.2 (ახალი ჭერის ფარგ)'!E344</f>
        <v>1790</v>
      </c>
      <c r="F344" s="19">
        <f>'დანართი N3.ა2 ჭერს ზევით'!F344-'დანართი N3.2 (ახალი ჭერის ფარგ)'!F344</f>
        <v>1790</v>
      </c>
      <c r="G344" s="19">
        <f>'დანართი N3.ა2 ჭერს ზევით'!G344-'დანართი N3.2 (ახალი ჭერის ფარგ)'!G344</f>
        <v>0</v>
      </c>
      <c r="H344" s="19">
        <f>'დანართი N3.ა2 ჭერს ზევით'!H344-'დანართი N3.2 (ახალი ჭერის ფარგ)'!H344</f>
        <v>2490</v>
      </c>
      <c r="I344" s="19">
        <f>'დანართი N3.ა2 ჭერს ზევით'!I344-'დანართი N3.2 (ახალი ჭერის ფარგ)'!I344</f>
        <v>2490</v>
      </c>
      <c r="J344" s="19">
        <f>'დანართი N3.ა2 ჭერს ზევით'!J344-'დანართი N3.2 (ახალი ჭერის ფარგ)'!J344</f>
        <v>0</v>
      </c>
      <c r="K344" s="19">
        <f>'დანართი N3.ა2 ჭერს ზევით'!K344-'დანართი N3.2 (ახალი ჭერის ფარგ)'!K344</f>
        <v>2490</v>
      </c>
      <c r="L344" s="19">
        <f>'დანართი N3.ა2 ჭერს ზევით'!L344-'დანართი N3.2 (ახალი ჭერის ფარგ)'!L344</f>
        <v>2490</v>
      </c>
      <c r="M344" s="19">
        <f>'დანართი N3.ა2 ჭერს ზევით'!M344-'დანართი N3.2 (ახალი ჭერის ფარგ)'!M344</f>
        <v>0</v>
      </c>
      <c r="N344" s="19">
        <f>'დანართი N3.ა2 ჭერს ზევით'!N344-'დანართი N3.2 (ახალი ჭერის ფარგ)'!N344</f>
        <v>2490</v>
      </c>
      <c r="O344" s="19">
        <f>'დანართი N3.ა2 ჭერს ზევით'!O344-'დანართი N3.2 (ახალი ჭერის ფარგ)'!O344</f>
        <v>2490</v>
      </c>
      <c r="P344" s="19">
        <f>'დანართი N3.ა2 ჭერს ზევით'!P344-'დანართი N3.2 (ახალი ჭერის ფარგ)'!P344</f>
        <v>0</v>
      </c>
    </row>
    <row r="345" spans="1:16" ht="18" x14ac:dyDescent="0.25">
      <c r="B345" s="41"/>
      <c r="C345" s="42"/>
      <c r="D345" s="43" t="s">
        <v>151</v>
      </c>
      <c r="E345" s="36">
        <f>'დანართი N3.ა2 ჭერს ზევით'!E345-'დანართი N3.2 (ახალი ჭერის ფარგ)'!E345</f>
        <v>20</v>
      </c>
      <c r="F345" s="36">
        <f>'დანართი N3.ა2 ჭერს ზევით'!F345-'დანართი N3.2 (ახალი ჭერის ფარგ)'!F345</f>
        <v>20</v>
      </c>
      <c r="G345" s="36">
        <f>'დანართი N3.ა2 ჭერს ზევით'!G345-'დანართი N3.2 (ახალი ჭერის ფარგ)'!G345</f>
        <v>0</v>
      </c>
      <c r="H345" s="36">
        <f>'დანართი N3.ა2 ჭერს ზევით'!H345-'დანართი N3.2 (ახალი ჭერის ფარგ)'!H345</f>
        <v>70</v>
      </c>
      <c r="I345" s="36">
        <f>'დანართი N3.ა2 ჭერს ზევით'!I345-'დანართი N3.2 (ახალი ჭერის ფარგ)'!I345</f>
        <v>70</v>
      </c>
      <c r="J345" s="36">
        <f>'დანართი N3.ა2 ჭერს ზევით'!J345-'დანართი N3.2 (ახალი ჭერის ფარგ)'!J345</f>
        <v>0</v>
      </c>
      <c r="K345" s="36">
        <f>'დანართი N3.ა2 ჭერს ზევით'!K345-'დანართი N3.2 (ახალი ჭერის ფარგ)'!K345</f>
        <v>70</v>
      </c>
      <c r="L345" s="36">
        <f>'დანართი N3.ა2 ჭერს ზევით'!L345-'დანართი N3.2 (ახალი ჭერის ფარგ)'!L345</f>
        <v>70</v>
      </c>
      <c r="M345" s="36">
        <f>'დანართი N3.ა2 ჭერს ზევით'!M345-'დანართი N3.2 (ახალი ჭერის ფარგ)'!M345</f>
        <v>0</v>
      </c>
      <c r="N345" s="36">
        <f>'დანართი N3.ა2 ჭერს ზევით'!N345-'დანართი N3.2 (ახალი ჭერის ფარგ)'!N345</f>
        <v>70</v>
      </c>
      <c r="O345" s="36">
        <f>'დანართი N3.ა2 ჭერს ზევით'!O345-'დანართი N3.2 (ახალი ჭერის ფარგ)'!O345</f>
        <v>70</v>
      </c>
      <c r="P345" s="36">
        <f>'დანართი N3.ა2 ჭერს ზევით'!P345-'დანართი N3.2 (ახალი ჭერის ფარგ)'!P345</f>
        <v>0</v>
      </c>
    </row>
    <row r="346" spans="1:16" ht="18" x14ac:dyDescent="0.25">
      <c r="B346" s="41"/>
      <c r="C346" s="42"/>
      <c r="D346" s="44" t="s">
        <v>335</v>
      </c>
      <c r="E346" s="36">
        <f>'დანართი N3.ა2 ჭერს ზევით'!E346-'დანართი N3.2 (ახალი ჭერის ფარგ)'!E346</f>
        <v>0</v>
      </c>
      <c r="F346" s="37">
        <f>'დანართი N3.ა2 ჭერს ზევით'!F346-'დანართი N3.2 (ახალი ჭერის ფარგ)'!F346</f>
        <v>0</v>
      </c>
      <c r="G346" s="37">
        <f>'დანართი N3.ა2 ჭერს ზევით'!G346-'დანართი N3.2 (ახალი ჭერის ფარგ)'!G346</f>
        <v>0</v>
      </c>
      <c r="H346" s="36">
        <f>'დანართი N3.ა2 ჭერს ზევით'!H346-'დანართი N3.2 (ახალი ჭერის ფარგ)'!H346</f>
        <v>0</v>
      </c>
      <c r="I346" s="37">
        <f>'დანართი N3.ა2 ჭერს ზევით'!I346-'დანართი N3.2 (ახალი ჭერის ფარგ)'!I346</f>
        <v>0</v>
      </c>
      <c r="J346" s="37">
        <f>'დანართი N3.ა2 ჭერს ზევით'!J346-'დანართი N3.2 (ახალი ჭერის ფარგ)'!J346</f>
        <v>0</v>
      </c>
      <c r="K346" s="36">
        <f>'დანართი N3.ა2 ჭერს ზევით'!K346-'დანართი N3.2 (ახალი ჭერის ფარგ)'!K346</f>
        <v>0</v>
      </c>
      <c r="L346" s="37">
        <f>'დანართი N3.ა2 ჭერს ზევით'!L346-'დანართი N3.2 (ახალი ჭერის ფარგ)'!L346</f>
        <v>0</v>
      </c>
      <c r="M346" s="37">
        <f>'დანართი N3.ა2 ჭერს ზევით'!M346-'დანართი N3.2 (ახალი ჭერის ფარგ)'!M346</f>
        <v>0</v>
      </c>
      <c r="N346" s="36">
        <f>'დანართი N3.ა2 ჭერს ზევით'!N346-'დანართი N3.2 (ახალი ჭერის ფარგ)'!N346</f>
        <v>0</v>
      </c>
      <c r="O346" s="37">
        <f>'დანართი N3.ა2 ჭერს ზევით'!O346-'დანართი N3.2 (ახალი ჭერის ფარგ)'!O346</f>
        <v>0</v>
      </c>
      <c r="P346" s="37">
        <f>'დანართი N3.ა2 ჭერს ზევით'!P346-'დანართი N3.2 (ახალი ჭერის ფარგ)'!P346</f>
        <v>0</v>
      </c>
    </row>
    <row r="347" spans="1:16" ht="18" x14ac:dyDescent="0.25">
      <c r="B347" s="41"/>
      <c r="C347" s="42"/>
      <c r="D347" s="44" t="s">
        <v>155</v>
      </c>
      <c r="E347" s="36">
        <f>'დანართი N3.ა2 ჭერს ზევით'!E347-'დანართი N3.2 (ახალი ჭერის ფარგ)'!E347</f>
        <v>20</v>
      </c>
      <c r="F347" s="37">
        <f>'დანართი N3.ა2 ჭერს ზევით'!F347-'დანართი N3.2 (ახალი ჭერის ფარგ)'!F347</f>
        <v>20</v>
      </c>
      <c r="G347" s="37">
        <f>'დანართი N3.ა2 ჭერს ზევით'!G347-'დანართი N3.2 (ახალი ჭერის ფარგ)'!G347</f>
        <v>0</v>
      </c>
      <c r="H347" s="36">
        <f>'დანართი N3.ა2 ჭერს ზევით'!H347-'დანართი N3.2 (ახალი ჭერის ფარგ)'!H347</f>
        <v>70</v>
      </c>
      <c r="I347" s="37">
        <f>'დანართი N3.ა2 ჭერს ზევით'!I347-'დანართი N3.2 (ახალი ჭერის ფარგ)'!I347</f>
        <v>70</v>
      </c>
      <c r="J347" s="37">
        <f>'დანართი N3.ა2 ჭერს ზევით'!J347-'დანართი N3.2 (ახალი ჭერის ფარგ)'!J347</f>
        <v>0</v>
      </c>
      <c r="K347" s="36">
        <f>'დანართი N3.ა2 ჭერს ზევით'!K347-'დანართი N3.2 (ახალი ჭერის ფარგ)'!K347</f>
        <v>70</v>
      </c>
      <c r="L347" s="37">
        <f>'დანართი N3.ა2 ჭერს ზევით'!L347-'დანართი N3.2 (ახალი ჭერის ფარგ)'!L347</f>
        <v>70</v>
      </c>
      <c r="M347" s="37">
        <f>'დანართი N3.ა2 ჭერს ზევით'!M347-'დანართი N3.2 (ახალი ჭერის ფარგ)'!M347</f>
        <v>0</v>
      </c>
      <c r="N347" s="36">
        <f>'დანართი N3.ა2 ჭერს ზევით'!N347-'დანართი N3.2 (ახალი ჭერის ფარგ)'!N347</f>
        <v>70</v>
      </c>
      <c r="O347" s="37">
        <f>'დანართი N3.ა2 ჭერს ზევით'!O347-'დანართი N3.2 (ახალი ჭერის ფარგ)'!O347</f>
        <v>70</v>
      </c>
      <c r="P347" s="37">
        <f>'დანართი N3.ა2 ჭერს ზევით'!P347-'დანართი N3.2 (ახალი ჭერის ფარგ)'!P347</f>
        <v>0</v>
      </c>
    </row>
    <row r="348" spans="1:16" s="10" customFormat="1" ht="30" x14ac:dyDescent="0.25">
      <c r="A348" s="9"/>
      <c r="B348" s="38"/>
      <c r="C348" s="60" t="s">
        <v>26</v>
      </c>
      <c r="D348" s="39" t="s">
        <v>141</v>
      </c>
      <c r="E348" s="40">
        <f>'დანართი N3.ა2 ჭერს ზევით'!E348-'დანართი N3.2 (ახალი ჭერის ფარგ)'!E348</f>
        <v>0</v>
      </c>
      <c r="F348" s="91">
        <f>'დანართი N3.ა2 ჭერს ზევით'!F348-'დანართი N3.2 (ახალი ჭერის ფარგ)'!F348</f>
        <v>0</v>
      </c>
      <c r="G348" s="91">
        <f>'დანართი N3.ა2 ჭერს ზევით'!G348-'დანართი N3.2 (ახალი ჭერის ფარგ)'!G348</f>
        <v>0</v>
      </c>
      <c r="H348" s="40">
        <f>'დანართი N3.ა2 ჭერს ზევით'!H348-'დანართი N3.2 (ახალი ჭერის ფარგ)'!H348</f>
        <v>0</v>
      </c>
      <c r="I348" s="91">
        <f>'დანართი N3.ა2 ჭერს ზევით'!I348-'დანართი N3.2 (ახალი ჭერის ფარგ)'!I348</f>
        <v>0</v>
      </c>
      <c r="J348" s="91">
        <f>'დანართი N3.ა2 ჭერს ზევით'!J348-'დანართი N3.2 (ახალი ჭერის ფარგ)'!J348</f>
        <v>0</v>
      </c>
      <c r="K348" s="40">
        <f>'დანართი N3.ა2 ჭერს ზევით'!K348-'დანართი N3.2 (ახალი ჭერის ფარგ)'!K348</f>
        <v>0</v>
      </c>
      <c r="L348" s="91">
        <f>'დანართი N3.ა2 ჭერს ზევით'!L348-'დანართი N3.2 (ახალი ჭერის ფარგ)'!L348</f>
        <v>0</v>
      </c>
      <c r="M348" s="91">
        <f>'დანართი N3.ა2 ჭერს ზევით'!M348-'დანართი N3.2 (ახალი ჭერის ფარგ)'!M348</f>
        <v>0</v>
      </c>
      <c r="N348" s="40">
        <f>'დანართი N3.ა2 ჭერს ზევით'!N348-'დანართი N3.2 (ახალი ჭერის ფარგ)'!N348</f>
        <v>0</v>
      </c>
      <c r="O348" s="91">
        <f>'დანართი N3.ა2 ჭერს ზევით'!O348-'დანართი N3.2 (ახალი ჭერის ფარგ)'!O348</f>
        <v>0</v>
      </c>
      <c r="P348" s="91">
        <f>'დანართი N3.ა2 ჭერს ზევით'!P348-'დანართი N3.2 (ახალი ჭერის ფარგ)'!P348</f>
        <v>0</v>
      </c>
    </row>
    <row r="349" spans="1:16" s="10" customFormat="1" ht="15.75" x14ac:dyDescent="0.25">
      <c r="A349" s="9"/>
      <c r="B349" s="38"/>
      <c r="C349" s="60" t="s">
        <v>144</v>
      </c>
      <c r="D349" s="39" t="s">
        <v>142</v>
      </c>
      <c r="E349" s="40">
        <f>'დანართი N3.ა2 ჭერს ზევით'!E349-'დანართი N3.2 (ახალი ჭერის ფარგ)'!E349</f>
        <v>1790</v>
      </c>
      <c r="F349" s="91">
        <f>'დანართი N3.ა2 ჭერს ზევით'!F349-'დანართი N3.2 (ახალი ჭერის ფარგ)'!F349</f>
        <v>1790</v>
      </c>
      <c r="G349" s="91">
        <f>'დანართი N3.ა2 ჭერს ზევით'!G349-'დანართი N3.2 (ახალი ჭერის ფარგ)'!G349</f>
        <v>0</v>
      </c>
      <c r="H349" s="40">
        <f>'დანართი N3.ა2 ჭერს ზევით'!H349-'დანართი N3.2 (ახალი ჭერის ფარგ)'!H349</f>
        <v>2490</v>
      </c>
      <c r="I349" s="91">
        <f>'დანართი N3.ა2 ჭერს ზევით'!I349-'დანართი N3.2 (ახალი ჭერის ფარგ)'!I349</f>
        <v>2490</v>
      </c>
      <c r="J349" s="91">
        <f>'დანართი N3.ა2 ჭერს ზევით'!J349-'დანართი N3.2 (ახალი ჭერის ფარგ)'!J349</f>
        <v>0</v>
      </c>
      <c r="K349" s="40">
        <f>'დანართი N3.ა2 ჭერს ზევით'!K349-'დანართი N3.2 (ახალი ჭერის ფარგ)'!K349</f>
        <v>2490</v>
      </c>
      <c r="L349" s="91">
        <f>'დანართი N3.ა2 ჭერს ზევით'!L349-'დანართი N3.2 (ახალი ჭერის ფარგ)'!L349</f>
        <v>2490</v>
      </c>
      <c r="M349" s="91">
        <f>'დანართი N3.ა2 ჭერს ზევით'!M349-'დანართი N3.2 (ახალი ჭერის ფარგ)'!M349</f>
        <v>0</v>
      </c>
      <c r="N349" s="40">
        <f>'დანართი N3.ა2 ჭერს ზევით'!N349-'დანართი N3.2 (ახალი ჭერის ფარგ)'!N349</f>
        <v>2490</v>
      </c>
      <c r="O349" s="103">
        <f>'დანართი N3.ა2 ჭერს ზევით'!O349-'დანართი N3.2 (ახალი ჭერის ფარგ)'!O349</f>
        <v>2490</v>
      </c>
      <c r="P349" s="91">
        <f>'დანართი N3.ა2 ჭერს ზევით'!P349-'დანართი N3.2 (ახალი ჭერის ფარგ)'!P349</f>
        <v>0</v>
      </c>
    </row>
    <row r="350" spans="1:16" s="11" customFormat="1" ht="30" x14ac:dyDescent="0.25">
      <c r="A350" s="12"/>
      <c r="B350" s="38"/>
      <c r="C350" s="60" t="s">
        <v>145</v>
      </c>
      <c r="D350" s="39" t="s">
        <v>143</v>
      </c>
      <c r="E350" s="40">
        <f>'დანართი N3.ა2 ჭერს ზევით'!E350-'დანართი N3.2 (ახალი ჭერის ფარგ)'!E350</f>
        <v>0</v>
      </c>
      <c r="F350" s="91">
        <f>'დანართი N3.ა2 ჭერს ზევით'!F350-'დანართი N3.2 (ახალი ჭერის ფარგ)'!F350</f>
        <v>0</v>
      </c>
      <c r="G350" s="91">
        <f>'დანართი N3.ა2 ჭერს ზევით'!G350-'დანართი N3.2 (ახალი ჭერის ფარგ)'!G350</f>
        <v>0</v>
      </c>
      <c r="H350" s="40">
        <f>'დანართი N3.ა2 ჭერს ზევით'!H350-'დანართი N3.2 (ახალი ჭერის ფარგ)'!H350</f>
        <v>0</v>
      </c>
      <c r="I350" s="91">
        <f>'დანართი N3.ა2 ჭერს ზევით'!I350-'დანართი N3.2 (ახალი ჭერის ფარგ)'!I350</f>
        <v>0</v>
      </c>
      <c r="J350" s="91">
        <f>'დანართი N3.ა2 ჭერს ზევით'!J350-'დანართი N3.2 (ახალი ჭერის ფარგ)'!J350</f>
        <v>0</v>
      </c>
      <c r="K350" s="40">
        <f>'დანართი N3.ა2 ჭერს ზევით'!K350-'დანართი N3.2 (ახალი ჭერის ფარგ)'!K350</f>
        <v>0</v>
      </c>
      <c r="L350" s="91">
        <f>'დანართი N3.ა2 ჭერს ზევით'!L350-'დანართი N3.2 (ახალი ჭერის ფარგ)'!L350</f>
        <v>0</v>
      </c>
      <c r="M350" s="91">
        <f>'დანართი N3.ა2 ჭერს ზევით'!M350-'დანართი N3.2 (ახალი ჭერის ფარგ)'!M350</f>
        <v>0</v>
      </c>
      <c r="N350" s="40">
        <f>'დანართი N3.ა2 ჭერს ზევით'!N350-'დანართი N3.2 (ახალი ჭერის ფარგ)'!N350</f>
        <v>0</v>
      </c>
      <c r="O350" s="91">
        <f>'დანართი N3.ა2 ჭერს ზევით'!O350-'დანართი N3.2 (ახალი ჭერის ფარგ)'!O350</f>
        <v>0</v>
      </c>
      <c r="P350" s="91">
        <f>'დანართი N3.ა2 ჭერს ზევით'!P350-'დანართი N3.2 (ახალი ჭერის ფარგ)'!P350</f>
        <v>0</v>
      </c>
    </row>
    <row r="351" spans="1:16" s="11" customFormat="1" ht="41.25" customHeight="1" x14ac:dyDescent="0.25">
      <c r="A351" s="12"/>
      <c r="B351" s="38"/>
      <c r="C351" s="60"/>
      <c r="D351" s="95" t="s">
        <v>572</v>
      </c>
      <c r="E351" s="96">
        <f>'დანართი N3.ა2 ჭერს ზევით'!E351-'დანართი N3.2 (ახალი ჭერის ფარგ)'!E351</f>
        <v>0</v>
      </c>
      <c r="F351" s="97">
        <f>'დანართი N3.ა2 ჭერს ზევით'!F351-'დანართი N3.2 (ახალი ჭერის ფარგ)'!F351</f>
        <v>0</v>
      </c>
      <c r="G351" s="97">
        <f>'დანართი N3.ა2 ჭერს ზევით'!G351-'დანართი N3.2 (ახალი ჭერის ფარგ)'!G351</f>
        <v>0</v>
      </c>
      <c r="H351" s="96">
        <f>'დანართი N3.ა2 ჭერს ზევით'!H351-'დანართი N3.2 (ახალი ჭერის ფარგ)'!H351</f>
        <v>0</v>
      </c>
      <c r="I351" s="97">
        <f>'დანართი N3.ა2 ჭერს ზევით'!I351-'დანართი N3.2 (ახალი ჭერის ფარგ)'!I351</f>
        <v>0</v>
      </c>
      <c r="J351" s="97">
        <f>'დანართი N3.ა2 ჭერს ზევით'!J351-'დანართი N3.2 (ახალი ჭერის ფარგ)'!J351</f>
        <v>0</v>
      </c>
      <c r="K351" s="96">
        <f>'დანართი N3.ა2 ჭერს ზევით'!K351-'დანართი N3.2 (ახალი ჭერის ფარგ)'!K351</f>
        <v>0</v>
      </c>
      <c r="L351" s="97">
        <f>'დანართი N3.ა2 ჭერს ზევით'!L351-'დანართი N3.2 (ახალი ჭერის ფარგ)'!L351</f>
        <v>0</v>
      </c>
      <c r="M351" s="97">
        <f>'დანართი N3.ა2 ჭერს ზევით'!M351-'დანართი N3.2 (ახალი ჭერის ფარგ)'!M351</f>
        <v>0</v>
      </c>
      <c r="N351" s="96">
        <f>'დანართი N3.ა2 ჭერს ზევით'!N351-'დანართი N3.2 (ახალი ჭერის ფარგ)'!N351</f>
        <v>0</v>
      </c>
      <c r="O351" s="37">
        <f>'დანართი N3.ა2 ჭერს ზევით'!O351-'დანართი N3.2 (ახალი ჭერის ფარგ)'!O351</f>
        <v>0</v>
      </c>
      <c r="P351" s="97">
        <f>'დანართი N3.ა2 ჭერს ზევით'!P351-'დანართი N3.2 (ახალი ჭერის ფარგ)'!P351</f>
        <v>0</v>
      </c>
    </row>
    <row r="352" spans="1:16" ht="57" customHeight="1" x14ac:dyDescent="0.25">
      <c r="B352" s="16" t="s">
        <v>555</v>
      </c>
      <c r="C352" s="17"/>
      <c r="D352" s="18" t="s">
        <v>447</v>
      </c>
      <c r="E352" s="19">
        <f>'დანართი N3.ა2 ჭერს ზევით'!E352-'დანართი N3.2 (ახალი ჭერის ფარგ)'!E352</f>
        <v>19982</v>
      </c>
      <c r="F352" s="19">
        <f>'დანართი N3.ა2 ჭერს ზევით'!F352-'დანართი N3.2 (ახალი ჭერის ფარგ)'!F352</f>
        <v>19982</v>
      </c>
      <c r="G352" s="19">
        <f>'დანართი N3.ა2 ჭერს ზევით'!G352-'დანართი N3.2 (ახალი ჭერის ფარგ)'!G352</f>
        <v>0</v>
      </c>
      <c r="H352" s="19">
        <f>'დანართი N3.ა2 ჭერს ზევით'!H352-'დანართი N3.2 (ახალი ჭერის ფარგ)'!H352</f>
        <v>18882</v>
      </c>
      <c r="I352" s="19">
        <f>'დანართი N3.ა2 ჭერს ზევით'!I352-'დანართი N3.2 (ახალი ჭერის ფარგ)'!I352</f>
        <v>18882</v>
      </c>
      <c r="J352" s="19">
        <f>'დანართი N3.ა2 ჭერს ზევით'!J352-'დანართი N3.2 (ახალი ჭერის ფარგ)'!J352</f>
        <v>0</v>
      </c>
      <c r="K352" s="19">
        <f>'დანართი N3.ა2 ჭერს ზევით'!K352-'დანართი N3.2 (ახალი ჭერის ფარგ)'!K352</f>
        <v>17182</v>
      </c>
      <c r="L352" s="19">
        <f>'დანართი N3.ა2 ჭერს ზევით'!L352-'დანართი N3.2 (ახალი ჭერის ფარგ)'!L352</f>
        <v>17182</v>
      </c>
      <c r="M352" s="19">
        <f>'დანართი N3.ა2 ჭერს ზევით'!M352-'დანართი N3.2 (ახალი ჭერის ფარგ)'!M352</f>
        <v>0</v>
      </c>
      <c r="N352" s="19">
        <f>'დანართი N3.ა2 ჭერს ზევით'!N352-'დანართი N3.2 (ახალი ჭერის ფარგ)'!N352</f>
        <v>17182</v>
      </c>
      <c r="O352" s="19">
        <f>'დანართი N3.ა2 ჭერს ზევით'!O352-'დანართი N3.2 (ახალი ჭერის ფარგ)'!O352</f>
        <v>17182</v>
      </c>
      <c r="P352" s="19">
        <f>'დანართი N3.ა2 ჭერს ზევით'!P352-'დანართი N3.2 (ახალი ჭერის ფარგ)'!P352</f>
        <v>0</v>
      </c>
    </row>
    <row r="353" spans="1:16" ht="18" x14ac:dyDescent="0.25">
      <c r="B353" s="41"/>
      <c r="C353" s="42"/>
      <c r="D353" s="43" t="s">
        <v>151</v>
      </c>
      <c r="E353" s="92">
        <f>'დანართი N3.ა2 ჭერს ზევით'!E353-'დანართი N3.2 (ახალი ჭერის ფარგ)'!E353</f>
        <v>0</v>
      </c>
      <c r="F353" s="105">
        <f>'დანართი N3.ა2 ჭერს ზევით'!F353-'დანართი N3.2 (ახალი ჭერის ფარგ)'!F353</f>
        <v>0</v>
      </c>
      <c r="G353" s="105">
        <f>'დანართი N3.ა2 ჭერს ზევით'!G353-'დანართი N3.2 (ახალი ჭერის ფარგ)'!G353</f>
        <v>0</v>
      </c>
      <c r="H353" s="92">
        <f>'დანართი N3.ა2 ჭერს ზევით'!H353-'დანართი N3.2 (ახალი ჭერის ფარგ)'!H353</f>
        <v>0</v>
      </c>
      <c r="I353" s="105">
        <f>'დანართი N3.ა2 ჭერს ზევით'!I353-'დანართი N3.2 (ახალი ჭერის ფარგ)'!I353</f>
        <v>0</v>
      </c>
      <c r="J353" s="105">
        <f>'დანართი N3.ა2 ჭერს ზევით'!J353-'დანართი N3.2 (ახალი ჭერის ფარგ)'!J353</f>
        <v>0</v>
      </c>
      <c r="K353" s="92">
        <f>'დანართი N3.ა2 ჭერს ზევით'!K353-'დანართი N3.2 (ახალი ჭერის ფარგ)'!K353</f>
        <v>0</v>
      </c>
      <c r="L353" s="105">
        <f>'დანართი N3.ა2 ჭერს ზევით'!L353-'დანართი N3.2 (ახალი ჭერის ფარგ)'!L353</f>
        <v>0</v>
      </c>
      <c r="M353" s="105">
        <f>'დანართი N3.ა2 ჭერს ზევით'!M353-'დანართი N3.2 (ახალი ჭერის ფარგ)'!M353</f>
        <v>0</v>
      </c>
      <c r="N353" s="92">
        <f>'დანართი N3.ა2 ჭერს ზევით'!N353-'დანართი N3.2 (ახალი ჭერის ფარგ)'!N353</f>
        <v>0</v>
      </c>
      <c r="O353" s="105">
        <f>'დანართი N3.ა2 ჭერს ზევით'!O353-'დანართი N3.2 (ახალი ჭერის ფარგ)'!O353</f>
        <v>0</v>
      </c>
      <c r="P353" s="105">
        <f>'დანართი N3.ა2 ჭერს ზევით'!P353-'დანართი N3.2 (ახალი ჭერის ფარგ)'!P353</f>
        <v>0</v>
      </c>
    </row>
    <row r="354" spans="1:16" ht="18" x14ac:dyDescent="0.25">
      <c r="B354" s="41"/>
      <c r="C354" s="42"/>
      <c r="D354" s="44" t="s">
        <v>335</v>
      </c>
      <c r="E354" s="92">
        <f>'დანართი N3.ა2 ჭერს ზევით'!E354-'დანართი N3.2 (ახალი ჭერის ფარგ)'!E354</f>
        <v>0</v>
      </c>
      <c r="F354" s="105">
        <f>'დანართი N3.ა2 ჭერს ზევით'!F354-'დანართი N3.2 (ახალი ჭერის ფარგ)'!F354</f>
        <v>0</v>
      </c>
      <c r="G354" s="105">
        <f>'დანართი N3.ა2 ჭერს ზევით'!G354-'დანართი N3.2 (ახალი ჭერის ფარგ)'!G354</f>
        <v>0</v>
      </c>
      <c r="H354" s="92">
        <f>'დანართი N3.ა2 ჭერს ზევით'!H354-'დანართი N3.2 (ახალი ჭერის ფარგ)'!H354</f>
        <v>0</v>
      </c>
      <c r="I354" s="105">
        <f>'დანართი N3.ა2 ჭერს ზევით'!I354-'დანართი N3.2 (ახალი ჭერის ფარგ)'!I354</f>
        <v>0</v>
      </c>
      <c r="J354" s="105">
        <f>'დანართი N3.ა2 ჭერს ზევით'!J354-'დანართი N3.2 (ახალი ჭერის ფარგ)'!J354</f>
        <v>0</v>
      </c>
      <c r="K354" s="92">
        <f>'დანართი N3.ა2 ჭერს ზევით'!K354-'დანართი N3.2 (ახალი ჭერის ფარგ)'!K354</f>
        <v>0</v>
      </c>
      <c r="L354" s="105">
        <f>'დანართი N3.ა2 ჭერს ზევით'!L354-'დანართი N3.2 (ახალი ჭერის ფარგ)'!L354</f>
        <v>0</v>
      </c>
      <c r="M354" s="105">
        <f>'დანართი N3.ა2 ჭერს ზევით'!M354-'დანართი N3.2 (ახალი ჭერის ფარგ)'!M354</f>
        <v>0</v>
      </c>
      <c r="N354" s="92">
        <f>'დანართი N3.ა2 ჭერს ზევით'!N354-'დანართი N3.2 (ახალი ჭერის ფარგ)'!N354</f>
        <v>0</v>
      </c>
      <c r="O354" s="105">
        <f>'დანართი N3.ა2 ჭერს ზევით'!O354-'დანართი N3.2 (ახალი ჭერის ფარგ)'!O354</f>
        <v>0</v>
      </c>
      <c r="P354" s="105">
        <f>'დანართი N3.ა2 ჭერს ზევით'!P354-'დანართი N3.2 (ახალი ჭერის ფარგ)'!P354</f>
        <v>0</v>
      </c>
    </row>
    <row r="355" spans="1:16" ht="18" x14ac:dyDescent="0.25">
      <c r="B355" s="41"/>
      <c r="C355" s="42"/>
      <c r="D355" s="44" t="s">
        <v>155</v>
      </c>
      <c r="E355" s="92">
        <f>'დანართი N3.ა2 ჭერს ზევით'!E355-'დანართი N3.2 (ახალი ჭერის ფარგ)'!E355</f>
        <v>0</v>
      </c>
      <c r="F355" s="105">
        <f>'დანართი N3.ა2 ჭერს ზევით'!F355-'დანართი N3.2 (ახალი ჭერის ფარგ)'!F355</f>
        <v>0</v>
      </c>
      <c r="G355" s="105">
        <f>'დანართი N3.ა2 ჭერს ზევით'!G355-'დანართი N3.2 (ახალი ჭერის ფარგ)'!G355</f>
        <v>0</v>
      </c>
      <c r="H355" s="92">
        <f>'დანართი N3.ა2 ჭერს ზევით'!H355-'დანართი N3.2 (ახალი ჭერის ფარგ)'!H355</f>
        <v>0</v>
      </c>
      <c r="I355" s="105">
        <f>'დანართი N3.ა2 ჭერს ზევით'!I355-'დანართი N3.2 (ახალი ჭერის ფარგ)'!I355</f>
        <v>0</v>
      </c>
      <c r="J355" s="105">
        <f>'დანართი N3.ა2 ჭერს ზევით'!J355-'დანართი N3.2 (ახალი ჭერის ფარგ)'!J355</f>
        <v>0</v>
      </c>
      <c r="K355" s="92">
        <f>'დანართი N3.ა2 ჭერს ზევით'!K355-'დანართი N3.2 (ახალი ჭერის ფარგ)'!K355</f>
        <v>0</v>
      </c>
      <c r="L355" s="105">
        <f>'დანართი N3.ა2 ჭერს ზევით'!L355-'დანართი N3.2 (ახალი ჭერის ფარგ)'!L355</f>
        <v>0</v>
      </c>
      <c r="M355" s="105">
        <f>'დანართი N3.ა2 ჭერს ზევით'!M355-'დანართი N3.2 (ახალი ჭერის ფარგ)'!M355</f>
        <v>0</v>
      </c>
      <c r="N355" s="92">
        <f>'დანართი N3.ა2 ჭერს ზევით'!N355-'დანართი N3.2 (ახალი ჭერის ფარგ)'!N355</f>
        <v>0</v>
      </c>
      <c r="O355" s="105">
        <f>'დანართი N3.ა2 ჭერს ზევით'!O355-'დანართი N3.2 (ახალი ჭერის ფარგ)'!O355</f>
        <v>0</v>
      </c>
      <c r="P355" s="105">
        <f>'დანართი N3.ა2 ჭერს ზევით'!P355-'დანართი N3.2 (ახალი ჭერის ფარგ)'!P355</f>
        <v>0</v>
      </c>
    </row>
    <row r="356" spans="1:16" ht="55.5" customHeight="1" x14ac:dyDescent="0.25">
      <c r="A356" s="7"/>
      <c r="B356" s="30" t="s">
        <v>556</v>
      </c>
      <c r="C356" s="31"/>
      <c r="D356" s="53" t="s">
        <v>417</v>
      </c>
      <c r="E356" s="79">
        <f>'დანართი N3.ა2 ჭერს ზევით'!E356-'დანართი N3.2 (ახალი ჭერის ფარგ)'!E356</f>
        <v>0</v>
      </c>
      <c r="F356" s="79">
        <f>'დანართი N3.ა2 ჭერს ზევით'!F356-'დანართი N3.2 (ახალი ჭერის ფარგ)'!F356</f>
        <v>0</v>
      </c>
      <c r="G356" s="79">
        <f>'დანართი N3.ა2 ჭერს ზევით'!G356-'დანართი N3.2 (ახალი ჭერის ფარგ)'!G356</f>
        <v>0</v>
      </c>
      <c r="H356" s="79">
        <f>'დანართი N3.ა2 ჭერს ზევით'!H356-'დანართი N3.2 (ახალი ჭერის ფარგ)'!H356</f>
        <v>0</v>
      </c>
      <c r="I356" s="79">
        <f>'დანართი N3.ა2 ჭერს ზევით'!I356-'დანართი N3.2 (ახალი ჭერის ფარგ)'!I356</f>
        <v>0</v>
      </c>
      <c r="J356" s="79">
        <f>'დანართი N3.ა2 ჭერს ზევით'!J356-'დანართი N3.2 (ახალი ჭერის ფარგ)'!J356</f>
        <v>0</v>
      </c>
      <c r="K356" s="79">
        <f>'დანართი N3.ა2 ჭერს ზევით'!K356-'დანართი N3.2 (ახალი ჭერის ფარგ)'!K356</f>
        <v>0</v>
      </c>
      <c r="L356" s="79">
        <f>'დანართი N3.ა2 ჭერს ზევით'!L356-'დანართი N3.2 (ახალი ჭერის ფარგ)'!L356</f>
        <v>0</v>
      </c>
      <c r="M356" s="79">
        <f>'დანართი N3.ა2 ჭერს ზევით'!M356-'დანართი N3.2 (ახალი ჭერის ფარგ)'!M356</f>
        <v>0</v>
      </c>
      <c r="N356" s="79">
        <f>'დანართი N3.ა2 ჭერს ზევით'!N356-'დანართი N3.2 (ახალი ჭერის ფარგ)'!N356</f>
        <v>0</v>
      </c>
      <c r="O356" s="79">
        <f>'დანართი N3.ა2 ჭერს ზევით'!O356-'დანართი N3.2 (ახალი ჭერის ფარგ)'!O356</f>
        <v>0</v>
      </c>
      <c r="P356" s="79">
        <f>'დანართი N3.ა2 ჭერს ზევით'!P356-'დანართი N3.2 (ახალი ჭერის ფარგ)'!P356</f>
        <v>0</v>
      </c>
    </row>
    <row r="357" spans="1:16" ht="18" x14ac:dyDescent="0.25">
      <c r="B357" s="46"/>
      <c r="C357" s="47"/>
      <c r="D357" s="48" t="s">
        <v>151</v>
      </c>
      <c r="E357" s="49">
        <f>'დანართი N3.ა2 ჭერს ზევით'!E357-'დანართი N3.2 (ახალი ჭერის ფარგ)'!E357</f>
        <v>0</v>
      </c>
      <c r="F357" s="49">
        <f>'დანართი N3.ა2 ჭერს ზევით'!F357-'დანართი N3.2 (ახალი ჭერის ფარგ)'!F357</f>
        <v>0</v>
      </c>
      <c r="G357" s="49">
        <f>'დანართი N3.ა2 ჭერს ზევით'!G357-'დანართი N3.2 (ახალი ჭერის ფარგ)'!G357</f>
        <v>0</v>
      </c>
      <c r="H357" s="49">
        <f>'დანართი N3.ა2 ჭერს ზევით'!H357-'დანართი N3.2 (ახალი ჭერის ფარგ)'!H357</f>
        <v>0</v>
      </c>
      <c r="I357" s="49">
        <f>'დანართი N3.ა2 ჭერს ზევით'!I357-'დანართი N3.2 (ახალი ჭერის ფარგ)'!I357</f>
        <v>0</v>
      </c>
      <c r="J357" s="49">
        <f>'დანართი N3.ა2 ჭერს ზევით'!J357-'დანართი N3.2 (ახალი ჭერის ფარგ)'!J357</f>
        <v>0</v>
      </c>
      <c r="K357" s="49">
        <f>'დანართი N3.ა2 ჭერს ზევით'!K357-'დანართი N3.2 (ახალი ჭერის ფარგ)'!K357</f>
        <v>0</v>
      </c>
      <c r="L357" s="49">
        <f>'დანართი N3.ა2 ჭერს ზევით'!L357-'დანართი N3.2 (ახალი ჭერის ფარგ)'!L357</f>
        <v>0</v>
      </c>
      <c r="M357" s="49">
        <f>'დანართი N3.ა2 ჭერს ზევით'!M357-'დანართი N3.2 (ახალი ჭერის ფარგ)'!M357</f>
        <v>0</v>
      </c>
      <c r="N357" s="49">
        <f>'დანართი N3.ა2 ჭერს ზევით'!N357-'დანართი N3.2 (ახალი ჭერის ფარგ)'!N357</f>
        <v>0</v>
      </c>
      <c r="O357" s="49">
        <f>'დანართი N3.ა2 ჭერს ზევით'!O357-'დანართი N3.2 (ახალი ჭერის ფარგ)'!O357</f>
        <v>0</v>
      </c>
      <c r="P357" s="49">
        <f>'დანართი N3.ა2 ჭერს ზევით'!P357-'დანართი N3.2 (ახალი ჭერის ფარგ)'!P357</f>
        <v>0</v>
      </c>
    </row>
    <row r="358" spans="1:16" ht="18" x14ac:dyDescent="0.25">
      <c r="B358" s="46"/>
      <c r="C358" s="47"/>
      <c r="D358" s="50" t="s">
        <v>335</v>
      </c>
      <c r="E358" s="49">
        <f>'დანართი N3.ა2 ჭერს ზევით'!E358-'დანართი N3.2 (ახალი ჭერის ფარგ)'!E358</f>
        <v>0</v>
      </c>
      <c r="F358" s="51">
        <f>'დანართი N3.ა2 ჭერს ზევით'!F358-'დანართი N3.2 (ახალი ჭერის ფარგ)'!F358</f>
        <v>0</v>
      </c>
      <c r="G358" s="51">
        <f>'დანართი N3.ა2 ჭერს ზევით'!G358-'დანართი N3.2 (ახალი ჭერის ფარგ)'!G358</f>
        <v>0</v>
      </c>
      <c r="H358" s="49">
        <f>'დანართი N3.ა2 ჭერს ზევით'!H358-'დანართი N3.2 (ახალი ჭერის ფარგ)'!H358</f>
        <v>0</v>
      </c>
      <c r="I358" s="51">
        <f>'დანართი N3.ა2 ჭერს ზევით'!I358-'დანართი N3.2 (ახალი ჭერის ფარგ)'!I358</f>
        <v>0</v>
      </c>
      <c r="J358" s="51">
        <f>'დანართი N3.ა2 ჭერს ზევით'!J358-'დანართი N3.2 (ახალი ჭერის ფარგ)'!J358</f>
        <v>0</v>
      </c>
      <c r="K358" s="49">
        <f>'დანართი N3.ა2 ჭერს ზევით'!K358-'დანართი N3.2 (ახალი ჭერის ფარგ)'!K358</f>
        <v>0</v>
      </c>
      <c r="L358" s="51">
        <f>'დანართი N3.ა2 ჭერს ზევით'!L358-'დანართი N3.2 (ახალი ჭერის ფარგ)'!L358</f>
        <v>0</v>
      </c>
      <c r="M358" s="51">
        <f>'დანართი N3.ა2 ჭერს ზევით'!M358-'დანართი N3.2 (ახალი ჭერის ფარგ)'!M358</f>
        <v>0</v>
      </c>
      <c r="N358" s="49">
        <f>'დანართი N3.ა2 ჭერს ზევით'!N358-'დანართი N3.2 (ახალი ჭერის ფარგ)'!N358</f>
        <v>0</v>
      </c>
      <c r="O358" s="51">
        <f>'დანართი N3.ა2 ჭერს ზევით'!O358-'დანართი N3.2 (ახალი ჭერის ფარგ)'!O358</f>
        <v>0</v>
      </c>
      <c r="P358" s="51">
        <f>'დანართი N3.ა2 ჭერს ზევით'!P358-'დანართი N3.2 (ახალი ჭერის ფარგ)'!P358</f>
        <v>0</v>
      </c>
    </row>
    <row r="359" spans="1:16" ht="18" x14ac:dyDescent="0.25">
      <c r="B359" s="46"/>
      <c r="C359" s="47"/>
      <c r="D359" s="50" t="s">
        <v>155</v>
      </c>
      <c r="E359" s="49">
        <f>'დანართი N3.ა2 ჭერს ზევით'!E359-'დანართი N3.2 (ახალი ჭერის ფარგ)'!E359</f>
        <v>0</v>
      </c>
      <c r="F359" s="51">
        <f>'დანართი N3.ა2 ჭერს ზევით'!F359-'დანართი N3.2 (ახალი ჭერის ფარგ)'!F359</f>
        <v>0</v>
      </c>
      <c r="G359" s="51">
        <f>'დანართი N3.ა2 ჭერს ზევით'!G359-'დანართი N3.2 (ახალი ჭერის ფარგ)'!G359</f>
        <v>0</v>
      </c>
      <c r="H359" s="49">
        <f>'დანართი N3.ა2 ჭერს ზევით'!H359-'დანართი N3.2 (ახალი ჭერის ფარგ)'!H359</f>
        <v>0</v>
      </c>
      <c r="I359" s="51">
        <f>'დანართი N3.ა2 ჭერს ზევით'!I359-'დანართი N3.2 (ახალი ჭერის ფარგ)'!I359</f>
        <v>0</v>
      </c>
      <c r="J359" s="51">
        <f>'დანართი N3.ა2 ჭერს ზევით'!J359-'დანართი N3.2 (ახალი ჭერის ფარგ)'!J359</f>
        <v>0</v>
      </c>
      <c r="K359" s="49">
        <f>'დანართი N3.ა2 ჭერს ზევით'!K359-'დანართი N3.2 (ახალი ჭერის ფარგ)'!K359</f>
        <v>0</v>
      </c>
      <c r="L359" s="51">
        <f>'დანართი N3.ა2 ჭერს ზევით'!L359-'დანართი N3.2 (ახალი ჭერის ფარგ)'!L359</f>
        <v>0</v>
      </c>
      <c r="M359" s="51">
        <f>'დანართი N3.ა2 ჭერს ზევით'!M359-'დანართი N3.2 (ახალი ჭერის ფარგ)'!M359</f>
        <v>0</v>
      </c>
      <c r="N359" s="49">
        <f>'დანართი N3.ა2 ჭერს ზევით'!N359-'დანართი N3.2 (ახალი ჭერის ფარგ)'!N359</f>
        <v>0</v>
      </c>
      <c r="O359" s="51">
        <f>'დანართი N3.ა2 ჭერს ზევით'!O359-'დანართი N3.2 (ახალი ჭერის ფარგ)'!O359</f>
        <v>0</v>
      </c>
      <c r="P359" s="51">
        <f>'დანართი N3.ა2 ჭერს ზევით'!P359-'დანართი N3.2 (ახალი ჭერის ფარგ)'!P359</f>
        <v>0</v>
      </c>
    </row>
    <row r="360" spans="1:16" ht="18" x14ac:dyDescent="0.25">
      <c r="A360" s="7"/>
      <c r="B360" s="30" t="s">
        <v>557</v>
      </c>
      <c r="C360" s="31"/>
      <c r="D360" s="53" t="s">
        <v>435</v>
      </c>
      <c r="E360" s="79">
        <f>'დანართი N3.ა2 ჭერს ზევით'!E360-'დანართი N3.2 (ახალი ჭერის ფარგ)'!E360</f>
        <v>1600</v>
      </c>
      <c r="F360" s="79">
        <f>'დანართი N3.ა2 ჭერს ზევით'!F360-'დანართი N3.2 (ახალი ჭერის ფარგ)'!F360</f>
        <v>1600</v>
      </c>
      <c r="G360" s="79">
        <f>'დანართი N3.ა2 ჭერს ზევით'!G360-'დანართი N3.2 (ახალი ჭერის ფარგ)'!G360</f>
        <v>0</v>
      </c>
      <c r="H360" s="79">
        <f>'დანართი N3.ა2 ჭერს ზევით'!H360-'დანართი N3.2 (ახალი ჭერის ფარგ)'!H360</f>
        <v>1600</v>
      </c>
      <c r="I360" s="79">
        <f>'დანართი N3.ა2 ჭერს ზევით'!I360-'დანართი N3.2 (ახალი ჭერის ფარგ)'!I360</f>
        <v>1600</v>
      </c>
      <c r="J360" s="79">
        <f>'დანართი N3.ა2 ჭერს ზევით'!J360-'დანართი N3.2 (ახალი ჭერის ფარგ)'!J360</f>
        <v>0</v>
      </c>
      <c r="K360" s="79">
        <f>'დანართი N3.ა2 ჭერს ზევით'!K360-'დანართი N3.2 (ახალი ჭერის ფარგ)'!K360</f>
        <v>1600</v>
      </c>
      <c r="L360" s="79">
        <f>'დანართი N3.ა2 ჭერს ზევით'!L360-'დანართი N3.2 (ახალი ჭერის ფარგ)'!L360</f>
        <v>1600</v>
      </c>
      <c r="M360" s="79">
        <f>'დანართი N3.ა2 ჭერს ზევით'!M360-'დანართი N3.2 (ახალი ჭერის ფარგ)'!M360</f>
        <v>0</v>
      </c>
      <c r="N360" s="79">
        <f>'დანართი N3.ა2 ჭერს ზევით'!N360-'დანართი N3.2 (ახალი ჭერის ფარგ)'!N360</f>
        <v>1600</v>
      </c>
      <c r="O360" s="79">
        <f>'დანართი N3.ა2 ჭერს ზევით'!O360-'დანართი N3.2 (ახალი ჭერის ფარგ)'!O360</f>
        <v>1600</v>
      </c>
      <c r="P360" s="79">
        <f>'დანართი N3.ა2 ჭერს ზევით'!P360-'დანართი N3.2 (ახალი ჭერის ფარგ)'!P360</f>
        <v>0</v>
      </c>
    </row>
    <row r="361" spans="1:16" ht="18" x14ac:dyDescent="0.25">
      <c r="B361" s="46"/>
      <c r="C361" s="47"/>
      <c r="D361" s="48" t="s">
        <v>151</v>
      </c>
      <c r="E361" s="49">
        <f>'დანართი N3.ა2 ჭერს ზევით'!E361-'დანართი N3.2 (ახალი ჭერის ფარგ)'!E361</f>
        <v>0</v>
      </c>
      <c r="F361" s="49">
        <f>'დანართი N3.ა2 ჭერს ზევით'!F361-'დანართი N3.2 (ახალი ჭერის ფარგ)'!F361</f>
        <v>0</v>
      </c>
      <c r="G361" s="49">
        <f>'დანართი N3.ა2 ჭერს ზევით'!G361-'დანართი N3.2 (ახალი ჭერის ფარგ)'!G361</f>
        <v>0</v>
      </c>
      <c r="H361" s="49">
        <f>'დანართი N3.ა2 ჭერს ზევით'!H361-'დანართი N3.2 (ახალი ჭერის ფარგ)'!H361</f>
        <v>0</v>
      </c>
      <c r="I361" s="49">
        <f>'დანართი N3.ა2 ჭერს ზევით'!I361-'დანართი N3.2 (ახალი ჭერის ფარგ)'!I361</f>
        <v>0</v>
      </c>
      <c r="J361" s="49">
        <f>'დანართი N3.ა2 ჭერს ზევით'!J361-'დანართი N3.2 (ახალი ჭერის ფარგ)'!J361</f>
        <v>0</v>
      </c>
      <c r="K361" s="49">
        <f>'დანართი N3.ა2 ჭერს ზევით'!K361-'დანართი N3.2 (ახალი ჭერის ფარგ)'!K361</f>
        <v>0</v>
      </c>
      <c r="L361" s="49">
        <f>'დანართი N3.ა2 ჭერს ზევით'!L361-'დანართი N3.2 (ახალი ჭერის ფარგ)'!L361</f>
        <v>0</v>
      </c>
      <c r="M361" s="49">
        <f>'დანართი N3.ა2 ჭერს ზევით'!M361-'დანართი N3.2 (ახალი ჭერის ფარგ)'!M361</f>
        <v>0</v>
      </c>
      <c r="N361" s="49">
        <f>'დანართი N3.ა2 ჭერს ზევით'!N361-'დანართი N3.2 (ახალი ჭერის ფარგ)'!N361</f>
        <v>0</v>
      </c>
      <c r="O361" s="49">
        <f>'დანართი N3.ა2 ჭერს ზევით'!O361-'დანართი N3.2 (ახალი ჭერის ფარგ)'!O361</f>
        <v>0</v>
      </c>
      <c r="P361" s="49">
        <f>'დანართი N3.ა2 ჭერს ზევით'!P361-'დანართი N3.2 (ახალი ჭერის ფარგ)'!P361</f>
        <v>0</v>
      </c>
    </row>
    <row r="362" spans="1:16" ht="18" x14ac:dyDescent="0.25">
      <c r="B362" s="46"/>
      <c r="C362" s="47"/>
      <c r="D362" s="50" t="s">
        <v>152</v>
      </c>
      <c r="E362" s="49">
        <f>'დანართი N3.ა2 ჭერს ზევით'!E362-'დანართი N3.2 (ახალი ჭერის ფარგ)'!E362</f>
        <v>0</v>
      </c>
      <c r="F362" s="51">
        <f>'დანართი N3.ა2 ჭერს ზევით'!F362-'დანართი N3.2 (ახალი ჭერის ფარგ)'!F362</f>
        <v>0</v>
      </c>
      <c r="G362" s="51">
        <f>'დანართი N3.ა2 ჭერს ზევით'!G362-'დანართი N3.2 (ახალი ჭერის ფარგ)'!G362</f>
        <v>0</v>
      </c>
      <c r="H362" s="49">
        <f>'დანართი N3.ა2 ჭერს ზევით'!H362-'დანართი N3.2 (ახალი ჭერის ფარგ)'!H362</f>
        <v>0</v>
      </c>
      <c r="I362" s="51">
        <f>'დანართი N3.ა2 ჭერს ზევით'!I362-'დანართი N3.2 (ახალი ჭერის ფარგ)'!I362</f>
        <v>0</v>
      </c>
      <c r="J362" s="51">
        <f>'დანართი N3.ა2 ჭერს ზევით'!J362-'დანართი N3.2 (ახალი ჭერის ფარგ)'!J362</f>
        <v>0</v>
      </c>
      <c r="K362" s="49">
        <f>'დანართი N3.ა2 ჭერს ზევით'!K362-'დანართი N3.2 (ახალი ჭერის ფარგ)'!K362</f>
        <v>0</v>
      </c>
      <c r="L362" s="51">
        <f>'დანართი N3.ა2 ჭერს ზევით'!L362-'დანართი N3.2 (ახალი ჭერის ფარგ)'!L362</f>
        <v>0</v>
      </c>
      <c r="M362" s="51">
        <f>'დანართი N3.ა2 ჭერს ზევით'!M362-'დანართი N3.2 (ახალი ჭერის ფარგ)'!M362</f>
        <v>0</v>
      </c>
      <c r="N362" s="49">
        <f>'დანართი N3.ა2 ჭერს ზევით'!N362-'დანართი N3.2 (ახალი ჭერის ფარგ)'!N362</f>
        <v>0</v>
      </c>
      <c r="O362" s="51">
        <f>'დანართი N3.ა2 ჭერს ზევით'!O362-'დანართი N3.2 (ახალი ჭერის ფარგ)'!O362</f>
        <v>0</v>
      </c>
      <c r="P362" s="51">
        <f>'დანართი N3.ა2 ჭერს ზევით'!P362-'დანართი N3.2 (ახალი ჭერის ფარგ)'!P362</f>
        <v>0</v>
      </c>
    </row>
    <row r="363" spans="1:16" ht="18" x14ac:dyDescent="0.25">
      <c r="B363" s="46"/>
      <c r="C363" s="47"/>
      <c r="D363" s="50" t="s">
        <v>153</v>
      </c>
      <c r="E363" s="49">
        <f>'დანართი N3.ა2 ჭერს ზევით'!E363-'დანართი N3.2 (ახალი ჭერის ფარგ)'!E363</f>
        <v>0</v>
      </c>
      <c r="F363" s="51">
        <f>'დანართი N3.ა2 ჭერს ზევით'!F363-'დანართი N3.2 (ახალი ჭერის ფარგ)'!F363</f>
        <v>0</v>
      </c>
      <c r="G363" s="51">
        <f>'დანართი N3.ა2 ჭერს ზევით'!G363-'დანართი N3.2 (ახალი ჭერის ფარგ)'!G363</f>
        <v>0</v>
      </c>
      <c r="H363" s="49">
        <f>'დანართი N3.ა2 ჭერს ზევით'!H363-'დანართი N3.2 (ახალი ჭერის ფარგ)'!H363</f>
        <v>0</v>
      </c>
      <c r="I363" s="51">
        <f>'დანართი N3.ა2 ჭერს ზევით'!I363-'დანართი N3.2 (ახალი ჭერის ფარგ)'!I363</f>
        <v>0</v>
      </c>
      <c r="J363" s="51">
        <f>'დანართი N3.ა2 ჭერს ზევით'!J363-'დანართი N3.2 (ახალი ჭერის ფარგ)'!J363</f>
        <v>0</v>
      </c>
      <c r="K363" s="49">
        <f>'დანართი N3.ა2 ჭერს ზევით'!K363-'დანართი N3.2 (ახალი ჭერის ფარგ)'!K363</f>
        <v>0</v>
      </c>
      <c r="L363" s="51">
        <f>'დანართი N3.ა2 ჭერს ზევით'!L363-'დანართი N3.2 (ახალი ჭერის ფარგ)'!L363</f>
        <v>0</v>
      </c>
      <c r="M363" s="51">
        <f>'დანართი N3.ა2 ჭერს ზევით'!M363-'დანართი N3.2 (ახალი ჭერის ფარგ)'!M363</f>
        <v>0</v>
      </c>
      <c r="N363" s="49">
        <f>'დანართი N3.ა2 ჭერს ზევით'!N363-'დანართი N3.2 (ახალი ჭერის ფარგ)'!N363</f>
        <v>0</v>
      </c>
      <c r="O363" s="51">
        <f>'დანართი N3.ა2 ჭერს ზევით'!O363-'დანართი N3.2 (ახალი ჭერის ფარგ)'!O363</f>
        <v>0</v>
      </c>
      <c r="P363" s="51">
        <f>'დანართი N3.ა2 ჭერს ზევით'!P363-'დანართი N3.2 (ახალი ჭერის ფარგ)'!P363</f>
        <v>0</v>
      </c>
    </row>
    <row r="364" spans="1:16" ht="36" x14ac:dyDescent="0.25">
      <c r="B364" s="46"/>
      <c r="C364" s="60" t="s">
        <v>574</v>
      </c>
      <c r="D364" s="50" t="s">
        <v>573</v>
      </c>
      <c r="E364" s="49">
        <f>'დანართი N3.ა2 ჭერს ზევით'!E364-'დანართი N3.2 (ახალი ჭერის ფარგ)'!E364</f>
        <v>1600</v>
      </c>
      <c r="F364" s="51">
        <f>'დანართი N3.ა2 ჭერს ზევით'!F364-'დანართი N3.2 (ახალი ჭერის ფარგ)'!F364</f>
        <v>1600</v>
      </c>
      <c r="G364" s="51">
        <f>'დანართი N3.ა2 ჭერს ზევით'!G364-'დანართი N3.2 (ახალი ჭერის ფარგ)'!G364</f>
        <v>0</v>
      </c>
      <c r="H364" s="49">
        <f>'დანართი N3.ა2 ჭერს ზევით'!H364-'დანართი N3.2 (ახალი ჭერის ფარგ)'!H364</f>
        <v>1600</v>
      </c>
      <c r="I364" s="51">
        <f>'დანართი N3.ა2 ჭერს ზევით'!I364-'დანართი N3.2 (ახალი ჭერის ფარგ)'!I364</f>
        <v>1600</v>
      </c>
      <c r="J364" s="51">
        <f>'დანართი N3.ა2 ჭერს ზევით'!J364-'დანართი N3.2 (ახალი ჭერის ფარგ)'!J364</f>
        <v>0</v>
      </c>
      <c r="K364" s="49">
        <f>'დანართი N3.ა2 ჭერს ზევით'!K364-'დანართი N3.2 (ახალი ჭერის ფარგ)'!K364</f>
        <v>1600</v>
      </c>
      <c r="L364" s="51">
        <f>'დანართი N3.ა2 ჭერს ზევით'!L364-'დანართი N3.2 (ახალი ჭერის ფარგ)'!L364</f>
        <v>1600</v>
      </c>
      <c r="M364" s="51">
        <f>'დანართი N3.ა2 ჭერს ზევით'!M364-'დანართი N3.2 (ახალი ჭერის ფარგ)'!M364</f>
        <v>0</v>
      </c>
      <c r="N364" s="49">
        <f>'დანართი N3.ა2 ჭერს ზევით'!N364-'დანართი N3.2 (ახალი ჭერის ფარგ)'!N364</f>
        <v>1600</v>
      </c>
      <c r="O364" s="37">
        <f>'დანართი N3.ა2 ჭერს ზევით'!O364-'დანართი N3.2 (ახალი ჭერის ფარგ)'!O364</f>
        <v>1600</v>
      </c>
      <c r="P364" s="51">
        <f>'დანართი N3.ა2 ჭერს ზევით'!P364-'დანართი N3.2 (ახალი ჭერის ფარგ)'!P364</f>
        <v>0</v>
      </c>
    </row>
    <row r="365" spans="1:16" ht="30" x14ac:dyDescent="0.25">
      <c r="B365" s="46"/>
      <c r="C365" s="47"/>
      <c r="D365" s="98" t="s">
        <v>575</v>
      </c>
      <c r="E365" s="99">
        <f>'დანართი N3.ა2 ჭერს ზევით'!E365-'დანართი N3.2 (ახალი ჭერის ფარგ)'!E365</f>
        <v>0</v>
      </c>
      <c r="F365" s="100">
        <f>'დანართი N3.ა2 ჭერს ზევით'!F365-'დანართი N3.2 (ახალი ჭერის ფარგ)'!F365</f>
        <v>0</v>
      </c>
      <c r="G365" s="51">
        <f>'დანართი N3.ა2 ჭერს ზევით'!G365-'დანართი N3.2 (ახალი ჭერის ფარგ)'!G365</f>
        <v>0</v>
      </c>
      <c r="H365" s="49">
        <f>'დანართი N3.ა2 ჭერს ზევით'!H365-'დანართი N3.2 (ახალი ჭერის ფარგ)'!H365</f>
        <v>0</v>
      </c>
      <c r="I365" s="51">
        <f>'დანართი N3.ა2 ჭერს ზევით'!I365-'დანართი N3.2 (ახალი ჭერის ფარგ)'!I365</f>
        <v>0</v>
      </c>
      <c r="J365" s="51">
        <f>'დანართი N3.ა2 ჭერს ზევით'!J365-'დანართი N3.2 (ახალი ჭერის ფარგ)'!J365</f>
        <v>0</v>
      </c>
      <c r="K365" s="49">
        <f>'დანართი N3.ა2 ჭერს ზევით'!K365-'დანართი N3.2 (ახალი ჭერის ფარგ)'!K365</f>
        <v>0</v>
      </c>
      <c r="L365" s="51">
        <f>'დანართი N3.ა2 ჭერს ზევით'!L365-'დანართი N3.2 (ახალი ჭერის ფარგ)'!L365</f>
        <v>0</v>
      </c>
      <c r="M365" s="51">
        <f>'დანართი N3.ა2 ჭერს ზევით'!M365-'დანართი N3.2 (ახალი ჭერის ფარგ)'!M365</f>
        <v>0</v>
      </c>
      <c r="N365" s="49">
        <f>'დანართი N3.ა2 ჭერს ზევით'!N365-'დანართი N3.2 (ახალი ჭერის ფარგ)'!N365</f>
        <v>0</v>
      </c>
      <c r="O365" s="51">
        <f>'დანართი N3.ა2 ჭერს ზევით'!O365-'დანართი N3.2 (ახალი ჭერის ფარგ)'!O365</f>
        <v>0</v>
      </c>
      <c r="P365" s="51">
        <f>'დანართი N3.ა2 ჭერს ზევით'!P365-'დანართი N3.2 (ახალი ჭერის ფარგ)'!P365</f>
        <v>0</v>
      </c>
    </row>
    <row r="366" spans="1:16" ht="68.25" customHeight="1" x14ac:dyDescent="0.25">
      <c r="A366" s="7"/>
      <c r="B366" s="30" t="s">
        <v>558</v>
      </c>
      <c r="C366" s="31"/>
      <c r="D366" s="53" t="s">
        <v>462</v>
      </c>
      <c r="E366" s="79">
        <f>'დანართი N3.ა2 ჭერს ზევით'!E366-'დანართი N3.2 (ახალი ჭერის ფარგ)'!E366</f>
        <v>15500</v>
      </c>
      <c r="F366" s="79">
        <f>'დანართი N3.ა2 ჭერს ზევით'!F366-'დანართი N3.2 (ახალი ჭერის ფარგ)'!F366</f>
        <v>15500</v>
      </c>
      <c r="G366" s="79">
        <f>'დანართი N3.ა2 ჭერს ზევით'!G366-'დანართი N3.2 (ახალი ჭერის ფარგ)'!G366</f>
        <v>0</v>
      </c>
      <c r="H366" s="79">
        <f>'დანართი N3.ა2 ჭერს ზევით'!H366-'დანართი N3.2 (ახალი ჭერის ფარგ)'!H366</f>
        <v>15500</v>
      </c>
      <c r="I366" s="79">
        <f>'დანართი N3.ა2 ჭერს ზევით'!I366-'დანართი N3.2 (ახალი ჭერის ფარგ)'!I366</f>
        <v>15500</v>
      </c>
      <c r="J366" s="79">
        <f>'დანართი N3.ა2 ჭერს ზევით'!J366-'დანართი N3.2 (ახალი ჭერის ფარგ)'!J366</f>
        <v>0</v>
      </c>
      <c r="K366" s="79">
        <f>'დანართი N3.ა2 ჭერს ზევით'!K366-'დანართი N3.2 (ახალი ჭერის ფარგ)'!K366</f>
        <v>15500</v>
      </c>
      <c r="L366" s="79">
        <f>'დანართი N3.ა2 ჭერს ზევით'!L366-'დანართი N3.2 (ახალი ჭერის ფარგ)'!L366</f>
        <v>15500</v>
      </c>
      <c r="M366" s="79">
        <f>'დანართი N3.ა2 ჭერს ზევით'!M366-'დანართი N3.2 (ახალი ჭერის ფარგ)'!M366</f>
        <v>0</v>
      </c>
      <c r="N366" s="79">
        <f>'დანართი N3.ა2 ჭერს ზევით'!N366-'დანართი N3.2 (ახალი ჭერის ფარგ)'!N366</f>
        <v>15500</v>
      </c>
      <c r="O366" s="79">
        <f>'დანართი N3.ა2 ჭერს ზევით'!O366-'დანართი N3.2 (ახალი ჭერის ფარგ)'!O366</f>
        <v>15500</v>
      </c>
      <c r="P366" s="79">
        <f>'დანართი N3.ა2 ჭერს ზევით'!P366-'დანართი N3.2 (ახალი ჭერის ფარგ)'!P366</f>
        <v>0</v>
      </c>
    </row>
    <row r="367" spans="1:16" ht="18" x14ac:dyDescent="0.25">
      <c r="B367" s="46"/>
      <c r="C367" s="47"/>
      <c r="D367" s="48" t="s">
        <v>151</v>
      </c>
      <c r="E367" s="49">
        <f>'დანართი N3.ა2 ჭერს ზევით'!E367-'დანართი N3.2 (ახალი ჭერის ფარგ)'!E367</f>
        <v>0</v>
      </c>
      <c r="F367" s="49">
        <f>'დანართი N3.ა2 ჭერს ზევით'!F367-'დანართი N3.2 (ახალი ჭერის ფარგ)'!F367</f>
        <v>0</v>
      </c>
      <c r="G367" s="49">
        <f>'დანართი N3.ა2 ჭერს ზევით'!G367-'დანართი N3.2 (ახალი ჭერის ფარგ)'!G367</f>
        <v>0</v>
      </c>
      <c r="H367" s="49">
        <f>'დანართი N3.ა2 ჭერს ზევით'!H367-'დანართი N3.2 (ახალი ჭერის ფარგ)'!H367</f>
        <v>0</v>
      </c>
      <c r="I367" s="49">
        <f>'დანართი N3.ა2 ჭერს ზევით'!I367-'დანართი N3.2 (ახალი ჭერის ფარგ)'!I367</f>
        <v>0</v>
      </c>
      <c r="J367" s="49">
        <f>'დანართი N3.ა2 ჭერს ზევით'!J367-'დანართი N3.2 (ახალი ჭერის ფარგ)'!J367</f>
        <v>0</v>
      </c>
      <c r="K367" s="49">
        <f>'დანართი N3.ა2 ჭერს ზევით'!K367-'დანართი N3.2 (ახალი ჭერის ფარგ)'!K367</f>
        <v>0</v>
      </c>
      <c r="L367" s="49">
        <f>'დანართი N3.ა2 ჭერს ზევით'!L367-'დანართი N3.2 (ახალი ჭერის ფარგ)'!L367</f>
        <v>0</v>
      </c>
      <c r="M367" s="49">
        <f>'დანართი N3.ა2 ჭერს ზევით'!M367-'დანართი N3.2 (ახალი ჭერის ფარგ)'!M367</f>
        <v>0</v>
      </c>
      <c r="N367" s="49">
        <f>'დანართი N3.ა2 ჭერს ზევით'!N367-'დანართი N3.2 (ახალი ჭერის ფარგ)'!N367</f>
        <v>0</v>
      </c>
      <c r="O367" s="49">
        <f>'დანართი N3.ა2 ჭერს ზევით'!O367-'დანართი N3.2 (ახალი ჭერის ფარგ)'!O367</f>
        <v>0</v>
      </c>
      <c r="P367" s="49">
        <f>'დანართი N3.ა2 ჭერს ზევით'!P367-'დანართი N3.2 (ახალი ჭერის ფარგ)'!P367</f>
        <v>0</v>
      </c>
    </row>
    <row r="368" spans="1:16" ht="18" x14ac:dyDescent="0.25">
      <c r="B368" s="46"/>
      <c r="C368" s="47"/>
      <c r="D368" s="50" t="s">
        <v>152</v>
      </c>
      <c r="E368" s="49">
        <f>'დანართი N3.ა2 ჭერს ზევით'!E368-'დანართი N3.2 (ახალი ჭერის ფარგ)'!E368</f>
        <v>0</v>
      </c>
      <c r="F368" s="51">
        <f>'დანართი N3.ა2 ჭერს ზევით'!F368-'დანართი N3.2 (ახალი ჭერის ფარგ)'!F368</f>
        <v>0</v>
      </c>
      <c r="G368" s="51">
        <f>'დანართი N3.ა2 ჭერს ზევით'!G368-'დანართი N3.2 (ახალი ჭერის ფარგ)'!G368</f>
        <v>0</v>
      </c>
      <c r="H368" s="49">
        <f>'დანართი N3.ა2 ჭერს ზევით'!H368-'დანართი N3.2 (ახალი ჭერის ფარგ)'!H368</f>
        <v>0</v>
      </c>
      <c r="I368" s="51">
        <f>'დანართი N3.ა2 ჭერს ზევით'!I368-'დანართი N3.2 (ახალი ჭერის ფარგ)'!I368</f>
        <v>0</v>
      </c>
      <c r="J368" s="51">
        <f>'დანართი N3.ა2 ჭერს ზევით'!J368-'დანართი N3.2 (ახალი ჭერის ფარგ)'!J368</f>
        <v>0</v>
      </c>
      <c r="K368" s="49">
        <f>'დანართი N3.ა2 ჭერს ზევით'!K368-'დანართი N3.2 (ახალი ჭერის ფარგ)'!K368</f>
        <v>0</v>
      </c>
      <c r="L368" s="51">
        <f>'დანართი N3.ა2 ჭერს ზევით'!L368-'დანართი N3.2 (ახალი ჭერის ფარგ)'!L368</f>
        <v>0</v>
      </c>
      <c r="M368" s="51">
        <f>'დანართი N3.ა2 ჭერს ზევით'!M368-'დანართი N3.2 (ახალი ჭერის ფარგ)'!M368</f>
        <v>0</v>
      </c>
      <c r="N368" s="49">
        <f>'დანართი N3.ა2 ჭერს ზევით'!N368-'დანართი N3.2 (ახალი ჭერის ფარგ)'!N368</f>
        <v>0</v>
      </c>
      <c r="O368" s="51">
        <f>'დანართი N3.ა2 ჭერს ზევით'!O368-'დანართი N3.2 (ახალი ჭერის ფარგ)'!O368</f>
        <v>0</v>
      </c>
      <c r="P368" s="51">
        <f>'დანართი N3.ა2 ჭერს ზევით'!P368-'დანართი N3.2 (ახალი ჭერის ფარგ)'!P368</f>
        <v>0</v>
      </c>
    </row>
    <row r="369" spans="1:16" ht="18" x14ac:dyDescent="0.25">
      <c r="B369" s="46"/>
      <c r="C369" s="47"/>
      <c r="D369" s="50" t="s">
        <v>153</v>
      </c>
      <c r="E369" s="49">
        <f>'დანართი N3.ა2 ჭერს ზევით'!E369-'დანართი N3.2 (ახალი ჭერის ფარგ)'!E369</f>
        <v>0</v>
      </c>
      <c r="F369" s="51">
        <f>'დანართი N3.ა2 ჭერს ზევით'!F369-'დანართი N3.2 (ახალი ჭერის ფარგ)'!F369</f>
        <v>0</v>
      </c>
      <c r="G369" s="51">
        <f>'დანართი N3.ა2 ჭერს ზევით'!G369-'დანართი N3.2 (ახალი ჭერის ფარგ)'!G369</f>
        <v>0</v>
      </c>
      <c r="H369" s="49">
        <f>'დანართი N3.ა2 ჭერს ზევით'!H369-'დანართი N3.2 (ახალი ჭერის ფარგ)'!H369</f>
        <v>0</v>
      </c>
      <c r="I369" s="51">
        <f>'დანართი N3.ა2 ჭერს ზევით'!I369-'დანართი N3.2 (ახალი ჭერის ფარგ)'!I369</f>
        <v>0</v>
      </c>
      <c r="J369" s="51">
        <f>'დანართი N3.ა2 ჭერს ზევით'!J369-'დანართი N3.2 (ახალი ჭერის ფარგ)'!J369</f>
        <v>0</v>
      </c>
      <c r="K369" s="49">
        <f>'დანართი N3.ა2 ჭერს ზევით'!K369-'დანართი N3.2 (ახალი ჭერის ფარგ)'!K369</f>
        <v>0</v>
      </c>
      <c r="L369" s="51">
        <f>'დანართი N3.ა2 ჭერს ზევით'!L369-'დანართი N3.2 (ახალი ჭერის ფარგ)'!L369</f>
        <v>0</v>
      </c>
      <c r="M369" s="51">
        <f>'დანართი N3.ა2 ჭერს ზევით'!M369-'დანართი N3.2 (ახალი ჭერის ფარგ)'!M369</f>
        <v>0</v>
      </c>
      <c r="N369" s="49">
        <f>'დანართი N3.ა2 ჭერს ზევით'!N369-'დანართი N3.2 (ახალი ჭერის ფარგ)'!N369</f>
        <v>0</v>
      </c>
      <c r="O369" s="51">
        <f>'დანართი N3.ა2 ჭერს ზევით'!O369-'დანართი N3.2 (ახალი ჭერის ფარგ)'!O369</f>
        <v>0</v>
      </c>
      <c r="P369" s="51">
        <f>'დანართი N3.ა2 ჭერს ზევით'!P369-'დანართი N3.2 (ახალი ჭერის ფარგ)'!P369</f>
        <v>0</v>
      </c>
    </row>
    <row r="370" spans="1:16" ht="54" x14ac:dyDescent="0.25">
      <c r="B370" s="46"/>
      <c r="C370" s="60" t="s">
        <v>559</v>
      </c>
      <c r="D370" s="50" t="s">
        <v>451</v>
      </c>
      <c r="E370" s="78">
        <f>'დანართი N3.ა2 ჭერს ზევით'!E370-'დანართი N3.2 (ახალი ჭერის ფარგ)'!E370</f>
        <v>15500</v>
      </c>
      <c r="F370" s="78">
        <f>'დანართი N3.ა2 ჭერს ზევით'!F370-'დანართი N3.2 (ახალი ჭერის ფარგ)'!F370</f>
        <v>15500</v>
      </c>
      <c r="G370" s="78">
        <f>'დანართი N3.ა2 ჭერს ზევით'!G370-'დანართი N3.2 (ახალი ჭერის ფარგ)'!G370</f>
        <v>0</v>
      </c>
      <c r="H370" s="78">
        <f>'დანართი N3.ა2 ჭერს ზევით'!H370-'დანართი N3.2 (ახალი ჭერის ფარგ)'!H370</f>
        <v>15500</v>
      </c>
      <c r="I370" s="78">
        <f>'დანართი N3.ა2 ჭერს ზევით'!I370-'დანართი N3.2 (ახალი ჭერის ფარგ)'!I370</f>
        <v>15500</v>
      </c>
      <c r="J370" s="78">
        <f>'დანართი N3.ა2 ჭერს ზევით'!J370-'დანართი N3.2 (ახალი ჭერის ფარგ)'!J370</f>
        <v>0</v>
      </c>
      <c r="K370" s="78">
        <f>'დანართი N3.ა2 ჭერს ზევით'!K370-'დანართი N3.2 (ახალი ჭერის ფარგ)'!K370</f>
        <v>15500</v>
      </c>
      <c r="L370" s="78">
        <f>'დანართი N3.ა2 ჭერს ზევით'!L370-'დანართი N3.2 (ახალი ჭერის ფარგ)'!L370</f>
        <v>15500</v>
      </c>
      <c r="M370" s="78">
        <f>'დანართი N3.ა2 ჭერს ზევით'!M370-'დანართი N3.2 (ახალი ჭერის ფარგ)'!M370</f>
        <v>0</v>
      </c>
      <c r="N370" s="78">
        <f>'დანართი N3.ა2 ჭერს ზევით'!N370-'დანართი N3.2 (ახალი ჭერის ფარგ)'!N370</f>
        <v>15500</v>
      </c>
      <c r="O370" s="78">
        <f>'დანართი N3.ა2 ჭერს ზევით'!O370-'დანართი N3.2 (ახალი ჭერის ფარგ)'!O370</f>
        <v>15500</v>
      </c>
      <c r="P370" s="78">
        <f>'დანართი N3.ა2 ჭერს ზევით'!P370-'დანართი N3.2 (ახალი ჭერის ფარგ)'!P370</f>
        <v>0</v>
      </c>
    </row>
    <row r="371" spans="1:16" ht="30" x14ac:dyDescent="0.25">
      <c r="B371" s="46"/>
      <c r="C371" s="34"/>
      <c r="D371" s="98" t="s">
        <v>576</v>
      </c>
      <c r="E371" s="78">
        <f>'დანართი N3.ა2 ჭერს ზევით'!E371-'დანართი N3.2 (ახალი ჭერის ფარგ)'!E371</f>
        <v>0</v>
      </c>
      <c r="F371" s="101">
        <f>'დანართი N3.ა2 ჭერს ზევით'!F371-'დანართი N3.2 (ახალი ჭერის ფარგ)'!F371</f>
        <v>0</v>
      </c>
      <c r="G371" s="51">
        <f>'დანართი N3.ა2 ჭერს ზევით'!G371-'დანართი N3.2 (ახალი ჭერის ფარგ)'!G371</f>
        <v>0</v>
      </c>
      <c r="H371" s="78">
        <f>'დანართი N3.ა2 ჭერს ზევით'!H371-'დანართი N3.2 (ახალი ჭერის ფარგ)'!H371</f>
        <v>0</v>
      </c>
      <c r="I371" s="51">
        <f>'დანართი N3.ა2 ჭერს ზევით'!I371-'დანართი N3.2 (ახალი ჭერის ფარგ)'!I371</f>
        <v>0</v>
      </c>
      <c r="J371" s="51">
        <f>'დანართი N3.ა2 ჭერს ზევით'!J371-'დანართი N3.2 (ახალი ჭერის ფარგ)'!J371</f>
        <v>0</v>
      </c>
      <c r="K371" s="78">
        <f>'დანართი N3.ა2 ჭერს ზევით'!K371-'დანართი N3.2 (ახალი ჭერის ფარგ)'!K371</f>
        <v>0</v>
      </c>
      <c r="L371" s="51">
        <f>'დანართი N3.ა2 ჭერს ზევით'!L371-'დანართი N3.2 (ახალი ჭერის ფარგ)'!L371</f>
        <v>0</v>
      </c>
      <c r="M371" s="78">
        <f>'დანართი N3.ა2 ჭერს ზევით'!M371-'დანართი N3.2 (ახალი ჭერის ფარგ)'!M371</f>
        <v>0</v>
      </c>
      <c r="N371" s="78">
        <f>'დანართი N3.ა2 ჭერს ზევით'!N371-'დანართი N3.2 (ახალი ჭერის ფარგ)'!N371</f>
        <v>0</v>
      </c>
      <c r="O371" s="37">
        <f>'დანართი N3.ა2 ჭერს ზევით'!O371-'დანართი N3.2 (ახალი ჭერის ფარგ)'!O371</f>
        <v>0</v>
      </c>
      <c r="P371" s="78">
        <f>'დანართი N3.ა2 ჭერს ზევით'!P371-'დანართი N3.2 (ახალი ჭერის ფარგ)'!P371</f>
        <v>0</v>
      </c>
    </row>
    <row r="372" spans="1:16" ht="54" x14ac:dyDescent="0.25">
      <c r="B372" s="46"/>
      <c r="C372" s="60" t="s">
        <v>560</v>
      </c>
      <c r="D372" s="50" t="s">
        <v>419</v>
      </c>
      <c r="E372" s="78">
        <f>'დანართი N3.ა2 ჭერს ზევით'!E372-'დანართი N3.2 (ახალი ჭერის ფარგ)'!E372</f>
        <v>0</v>
      </c>
      <c r="F372" s="51">
        <f>'დანართი N3.ა2 ჭერს ზევით'!F372-'დანართი N3.2 (ახალი ჭერის ფარგ)'!F372</f>
        <v>0</v>
      </c>
      <c r="G372" s="51">
        <f>'დანართი N3.ა2 ჭერს ზევით'!G372-'დანართი N3.2 (ახალი ჭერის ფარგ)'!G372</f>
        <v>0</v>
      </c>
      <c r="H372" s="78">
        <f>'დანართი N3.ა2 ჭერს ზევით'!H372-'დანართი N3.2 (ახალი ჭერის ფარგ)'!H372</f>
        <v>0</v>
      </c>
      <c r="I372" s="51">
        <f>'დანართი N3.ა2 ჭერს ზევით'!I372-'დანართი N3.2 (ახალი ჭერის ფარგ)'!I372</f>
        <v>0</v>
      </c>
      <c r="J372" s="51">
        <f>'დანართი N3.ა2 ჭერს ზევით'!J372-'დანართი N3.2 (ახალი ჭერის ფარგ)'!J372</f>
        <v>0</v>
      </c>
      <c r="K372" s="78">
        <f>'დანართი N3.ა2 ჭერს ზევით'!K372-'დანართი N3.2 (ახალი ჭერის ფარგ)'!K372</f>
        <v>0</v>
      </c>
      <c r="L372" s="51">
        <f>'დანართი N3.ა2 ჭერს ზევით'!L372-'დანართი N3.2 (ახალი ჭერის ფარგ)'!L372</f>
        <v>0</v>
      </c>
      <c r="M372" s="51">
        <f>'დანართი N3.ა2 ჭერს ზევით'!M372-'დანართი N3.2 (ახალი ჭერის ფარგ)'!M372</f>
        <v>0</v>
      </c>
      <c r="N372" s="78">
        <f>'დანართი N3.ა2 ჭერს ზევით'!N372-'დანართი N3.2 (ახალი ჭერის ფარგ)'!N372</f>
        <v>0</v>
      </c>
      <c r="O372" s="51">
        <f>'დანართი N3.ა2 ჭერს ზევით'!O372-'დანართი N3.2 (ახალი ჭერის ფარგ)'!O372</f>
        <v>0</v>
      </c>
      <c r="P372" s="51">
        <f>'დანართი N3.ა2 ჭერს ზევით'!P372-'დანართი N3.2 (ახალი ჭერის ფარგ)'!P372</f>
        <v>0</v>
      </c>
    </row>
    <row r="373" spans="1:16" ht="36" x14ac:dyDescent="0.25">
      <c r="B373" s="46"/>
      <c r="C373" s="60" t="s">
        <v>561</v>
      </c>
      <c r="D373" s="50" t="s">
        <v>420</v>
      </c>
      <c r="E373" s="78">
        <f>'დანართი N3.ა2 ჭერს ზევით'!E373-'დანართი N3.2 (ახალი ჭერის ფარგ)'!E373</f>
        <v>6000</v>
      </c>
      <c r="F373" s="51">
        <f>'დანართი N3.ა2 ჭერს ზევით'!F373-'დანართი N3.2 (ახალი ჭერის ფარგ)'!F373</f>
        <v>6000</v>
      </c>
      <c r="G373" s="51">
        <f>'დანართი N3.ა2 ჭერს ზევით'!G373-'დანართი N3.2 (ახალი ჭერის ფარგ)'!G373</f>
        <v>0</v>
      </c>
      <c r="H373" s="78">
        <f>'დანართი N3.ა2 ჭერს ზევით'!H373-'დანართი N3.2 (ახალი ჭერის ფარგ)'!H373</f>
        <v>6000</v>
      </c>
      <c r="I373" s="51">
        <f>'დანართი N3.ა2 ჭერს ზევით'!I373-'დანართი N3.2 (ახალი ჭერის ფარგ)'!I373</f>
        <v>6000</v>
      </c>
      <c r="J373" s="51">
        <f>'დანართი N3.ა2 ჭერს ზევით'!J373-'დანართი N3.2 (ახალი ჭერის ფარგ)'!J373</f>
        <v>0</v>
      </c>
      <c r="K373" s="78">
        <f>'დანართი N3.ა2 ჭერს ზევით'!K373-'დანართი N3.2 (ახალი ჭერის ფარგ)'!K373</f>
        <v>6000</v>
      </c>
      <c r="L373" s="51">
        <f>'დანართი N3.ა2 ჭერს ზევით'!L373-'დანართი N3.2 (ახალი ჭერის ფარგ)'!L373</f>
        <v>6000</v>
      </c>
      <c r="M373" s="51">
        <f>'დანართი N3.ა2 ჭერს ზევით'!M373-'დანართი N3.2 (ახალი ჭერის ფარგ)'!M373</f>
        <v>0</v>
      </c>
      <c r="N373" s="78">
        <f>'დანართი N3.ა2 ჭერს ზევით'!N373-'დანართი N3.2 (ახალი ჭერის ფარგ)'!N373</f>
        <v>6000</v>
      </c>
      <c r="O373" s="51">
        <f>'დანართი N3.ა2 ჭერს ზევით'!O373-'დანართი N3.2 (ახალი ჭერის ფარგ)'!O373</f>
        <v>6000</v>
      </c>
      <c r="P373" s="51">
        <f>'დანართი N3.ა2 ჭერს ზევით'!P373-'დანართი N3.2 (ახალი ჭერის ფარგ)'!P373</f>
        <v>0</v>
      </c>
    </row>
    <row r="374" spans="1:16" ht="36" x14ac:dyDescent="0.25">
      <c r="B374" s="46"/>
      <c r="C374" s="60" t="s">
        <v>562</v>
      </c>
      <c r="D374" s="50" t="s">
        <v>584</v>
      </c>
      <c r="E374" s="78">
        <f>'დანართი N3.ა2 ჭერს ზევით'!E374-'დანართი N3.2 (ახალი ჭერის ფარგ)'!E374</f>
        <v>8700</v>
      </c>
      <c r="F374" s="51">
        <f>'დანართი N3.ა2 ჭერს ზევით'!F374-'დანართი N3.2 (ახალი ჭერის ფარგ)'!F374</f>
        <v>8700</v>
      </c>
      <c r="G374" s="51">
        <f>'დანართი N3.ა2 ჭერს ზევით'!G374-'დანართი N3.2 (ახალი ჭერის ფარგ)'!G374</f>
        <v>0</v>
      </c>
      <c r="H374" s="78">
        <f>'დანართი N3.ა2 ჭერს ზევით'!H374-'დანართი N3.2 (ახალი ჭერის ფარგ)'!H374</f>
        <v>8700</v>
      </c>
      <c r="I374" s="51">
        <f>'დანართი N3.ა2 ჭერს ზევით'!I374-'დანართი N3.2 (ახალი ჭერის ფარგ)'!I374</f>
        <v>8700</v>
      </c>
      <c r="J374" s="51">
        <f>'დანართი N3.ა2 ჭერს ზევით'!J374-'დანართი N3.2 (ახალი ჭერის ფარგ)'!J374</f>
        <v>0</v>
      </c>
      <c r="K374" s="78">
        <f>'დანართი N3.ა2 ჭერს ზევით'!K374-'დანართი N3.2 (ახალი ჭერის ფარგ)'!K374</f>
        <v>8700</v>
      </c>
      <c r="L374" s="51">
        <f>'დანართი N3.ა2 ჭერს ზევით'!L374-'დანართი N3.2 (ახალი ჭერის ფარგ)'!L374</f>
        <v>8700</v>
      </c>
      <c r="M374" s="51">
        <f>'დანართი N3.ა2 ჭერს ზევით'!M374-'დანართი N3.2 (ახალი ჭერის ფარგ)'!M374</f>
        <v>0</v>
      </c>
      <c r="N374" s="78">
        <f>'დანართი N3.ა2 ჭერს ზევით'!N374-'დანართი N3.2 (ახალი ჭერის ფარგ)'!N374</f>
        <v>8700</v>
      </c>
      <c r="O374" s="51">
        <f>'დანართი N3.ა2 ჭერს ზევით'!O374-'დანართი N3.2 (ახალი ჭერის ფარგ)'!O374</f>
        <v>8700</v>
      </c>
      <c r="P374" s="51">
        <f>'დანართი N3.ა2 ჭერს ზევით'!P374-'დანართი N3.2 (ახალი ჭერის ფარგ)'!P374</f>
        <v>0</v>
      </c>
    </row>
    <row r="375" spans="1:16" ht="108" x14ac:dyDescent="0.25">
      <c r="B375" s="46"/>
      <c r="C375" s="60" t="s">
        <v>563</v>
      </c>
      <c r="D375" s="50" t="s">
        <v>422</v>
      </c>
      <c r="E375" s="78">
        <f>'დანართი N3.ა2 ჭერს ზევით'!E375-'დანართი N3.2 (ახალი ჭერის ფარგ)'!E375</f>
        <v>0</v>
      </c>
      <c r="F375" s="51">
        <f>'დანართი N3.ა2 ჭერს ზევით'!F375-'დანართი N3.2 (ახალი ჭერის ფარგ)'!F375</f>
        <v>0</v>
      </c>
      <c r="G375" s="51">
        <f>'დანართი N3.ა2 ჭერს ზევით'!G375-'დანართი N3.2 (ახალი ჭერის ფარგ)'!G375</f>
        <v>0</v>
      </c>
      <c r="H375" s="78">
        <f>'დანართი N3.ა2 ჭერს ზევით'!H375-'დანართი N3.2 (ახალი ჭერის ფარგ)'!H375</f>
        <v>0</v>
      </c>
      <c r="I375" s="51">
        <f>'დანართი N3.ა2 ჭერს ზევით'!I375-'დანართი N3.2 (ახალი ჭერის ფარგ)'!I375</f>
        <v>0</v>
      </c>
      <c r="J375" s="51">
        <f>'დანართი N3.ა2 ჭერს ზევით'!J375-'დანართი N3.2 (ახალი ჭერის ფარგ)'!J375</f>
        <v>0</v>
      </c>
      <c r="K375" s="78">
        <f>'დანართი N3.ა2 ჭერს ზევით'!K375-'დანართი N3.2 (ახალი ჭერის ფარგ)'!K375</f>
        <v>0</v>
      </c>
      <c r="L375" s="51">
        <f>'დანართი N3.ა2 ჭერს ზევით'!L375-'დანართი N3.2 (ახალი ჭერის ფარგ)'!L375</f>
        <v>0</v>
      </c>
      <c r="M375" s="51">
        <f>'დანართი N3.ა2 ჭერს ზევით'!M375-'დანართი N3.2 (ახალი ჭერის ფარგ)'!M375</f>
        <v>0</v>
      </c>
      <c r="N375" s="78">
        <f>'დანართი N3.ა2 ჭერს ზევით'!N375-'დანართი N3.2 (ახალი ჭერის ფარგ)'!N375</f>
        <v>0</v>
      </c>
      <c r="O375" s="51">
        <f>'დანართი N3.ა2 ჭერს ზევით'!O375-'დანართი N3.2 (ახალი ჭერის ფარგ)'!O375</f>
        <v>0</v>
      </c>
      <c r="P375" s="51">
        <f>'დანართი N3.ა2 ჭერს ზევით'!P375-'დანართი N3.2 (ახალი ჭერის ფარგ)'!P375</f>
        <v>0</v>
      </c>
    </row>
    <row r="376" spans="1:16" ht="90" x14ac:dyDescent="0.25">
      <c r="B376" s="46"/>
      <c r="C376" s="60" t="s">
        <v>564</v>
      </c>
      <c r="D376" s="50" t="s">
        <v>423</v>
      </c>
      <c r="E376" s="78">
        <f>'დანართი N3.ა2 ჭერს ზევით'!E376-'დანართი N3.2 (ახალი ჭერის ფარგ)'!E376</f>
        <v>800</v>
      </c>
      <c r="F376" s="51">
        <f>'დანართი N3.ა2 ჭერს ზევით'!F376-'დანართი N3.2 (ახალი ჭერის ფარგ)'!F376</f>
        <v>800</v>
      </c>
      <c r="G376" s="51">
        <f>'დანართი N3.ა2 ჭერს ზევით'!G376-'დანართი N3.2 (ახალი ჭერის ფარგ)'!G376</f>
        <v>0</v>
      </c>
      <c r="H376" s="78">
        <f>'დანართი N3.ა2 ჭერს ზევით'!H376-'დანართი N3.2 (ახალი ჭერის ფარგ)'!H376</f>
        <v>800</v>
      </c>
      <c r="I376" s="51">
        <f>'დანართი N3.ა2 ჭერს ზევით'!I376-'დანართი N3.2 (ახალი ჭერის ფარგ)'!I376</f>
        <v>800</v>
      </c>
      <c r="J376" s="51">
        <f>'დანართი N3.ა2 ჭერს ზევით'!J376-'დანართი N3.2 (ახალი ჭერის ფარგ)'!J376</f>
        <v>0</v>
      </c>
      <c r="K376" s="78">
        <f>'დანართი N3.ა2 ჭერს ზევით'!K376-'დანართი N3.2 (ახალი ჭერის ფარგ)'!K376</f>
        <v>800</v>
      </c>
      <c r="L376" s="51">
        <f>'დანართი N3.ა2 ჭერს ზევით'!L376-'დანართი N3.2 (ახალი ჭერის ფარგ)'!L376</f>
        <v>800</v>
      </c>
      <c r="M376" s="51">
        <f>'დანართი N3.ა2 ჭერს ზევით'!M376-'დანართი N3.2 (ახალი ჭერის ფარგ)'!M376</f>
        <v>0</v>
      </c>
      <c r="N376" s="78">
        <f>'დანართი N3.ა2 ჭერს ზევით'!N376-'დანართი N3.2 (ახალი ჭერის ფარგ)'!N376</f>
        <v>800</v>
      </c>
      <c r="O376" s="51">
        <f>'დანართი N3.ა2 ჭერს ზევით'!O376-'დანართი N3.2 (ახალი ჭერის ფარგ)'!O376</f>
        <v>800</v>
      </c>
      <c r="P376" s="51">
        <f>'დანართი N3.ა2 ჭერს ზევით'!P376-'დანართი N3.2 (ახალი ჭერის ფარგ)'!P376</f>
        <v>0</v>
      </c>
    </row>
    <row r="377" spans="1:16" ht="72" x14ac:dyDescent="0.25">
      <c r="B377" s="46"/>
      <c r="C377" s="60" t="s">
        <v>565</v>
      </c>
      <c r="D377" s="50" t="s">
        <v>424</v>
      </c>
      <c r="E377" s="78">
        <f>'დანართი N3.ა2 ჭერს ზევით'!E377-'დანართი N3.2 (ახალი ჭერის ფარგ)'!E377</f>
        <v>0</v>
      </c>
      <c r="F377" s="51">
        <f>'დანართი N3.ა2 ჭერს ზევით'!F377-'დანართი N3.2 (ახალი ჭერის ფარგ)'!F377</f>
        <v>0</v>
      </c>
      <c r="G377" s="51">
        <f>'დანართი N3.ა2 ჭერს ზევით'!G377-'დანართი N3.2 (ახალი ჭერის ფარგ)'!G377</f>
        <v>0</v>
      </c>
      <c r="H377" s="78">
        <f>'დანართი N3.ა2 ჭერს ზევით'!H377-'დანართი N3.2 (ახალი ჭერის ფარგ)'!H377</f>
        <v>0</v>
      </c>
      <c r="I377" s="51">
        <f>'დანართი N3.ა2 ჭერს ზევით'!I377-'დანართი N3.2 (ახალი ჭერის ფარგ)'!I377</f>
        <v>0</v>
      </c>
      <c r="J377" s="51">
        <f>'დანართი N3.ა2 ჭერს ზევით'!J377-'დანართი N3.2 (ახალი ჭერის ფარგ)'!J377</f>
        <v>0</v>
      </c>
      <c r="K377" s="78">
        <f>'დანართი N3.ა2 ჭერს ზევით'!K377-'დანართი N3.2 (ახალი ჭერის ფარგ)'!K377</f>
        <v>0</v>
      </c>
      <c r="L377" s="51">
        <f>'დანართი N3.ა2 ჭერს ზევით'!L377-'დანართი N3.2 (ახალი ჭერის ფარგ)'!L377</f>
        <v>0</v>
      </c>
      <c r="M377" s="51">
        <f>'დანართი N3.ა2 ჭერს ზევით'!M377-'დანართი N3.2 (ახალი ჭერის ფარგ)'!M377</f>
        <v>0</v>
      </c>
      <c r="N377" s="78">
        <f>'დანართი N3.ა2 ჭერს ზევით'!N377-'დანართი N3.2 (ახალი ჭერის ფარგ)'!N377</f>
        <v>0</v>
      </c>
      <c r="O377" s="51">
        <f>'დანართი N3.ა2 ჭერს ზევით'!O377-'დანართი N3.2 (ახალი ჭერის ფარგ)'!O377</f>
        <v>0</v>
      </c>
      <c r="P377" s="51">
        <f>'დანართი N3.ა2 ჭერს ზევით'!P377-'დანართი N3.2 (ახალი ჭერის ფარგ)'!P377</f>
        <v>0</v>
      </c>
    </row>
    <row r="378" spans="1:16" ht="72" x14ac:dyDescent="0.25">
      <c r="B378" s="46"/>
      <c r="C378" s="60" t="s">
        <v>566</v>
      </c>
      <c r="D378" s="50" t="s">
        <v>425</v>
      </c>
      <c r="E378" s="78">
        <f>'დანართი N3.ა2 ჭერს ზევით'!E378-'დანართი N3.2 (ახალი ჭერის ფარგ)'!E378</f>
        <v>0</v>
      </c>
      <c r="F378" s="51">
        <f>'დანართი N3.ა2 ჭერს ზევით'!F378-'დანართი N3.2 (ახალი ჭერის ფარგ)'!F378</f>
        <v>0</v>
      </c>
      <c r="G378" s="51">
        <f>'დანართი N3.ა2 ჭერს ზევით'!G378-'დანართი N3.2 (ახალი ჭერის ფარგ)'!G378</f>
        <v>0</v>
      </c>
      <c r="H378" s="78">
        <f>'დანართი N3.ა2 ჭერს ზევით'!H378-'დანართი N3.2 (ახალი ჭერის ფარგ)'!H378</f>
        <v>0</v>
      </c>
      <c r="I378" s="51">
        <f>'დანართი N3.ა2 ჭერს ზევით'!I378-'დანართი N3.2 (ახალი ჭერის ფარგ)'!I378</f>
        <v>0</v>
      </c>
      <c r="J378" s="51">
        <f>'დანართი N3.ა2 ჭერს ზევით'!J378-'დანართი N3.2 (ახალი ჭერის ფარგ)'!J378</f>
        <v>0</v>
      </c>
      <c r="K378" s="78">
        <f>'დანართი N3.ა2 ჭერს ზევით'!K378-'დანართი N3.2 (ახალი ჭერის ფარგ)'!K378</f>
        <v>0</v>
      </c>
      <c r="L378" s="51">
        <f>'დანართი N3.ა2 ჭერს ზევით'!L378-'დანართი N3.2 (ახალი ჭერის ფარგ)'!L378</f>
        <v>0</v>
      </c>
      <c r="M378" s="51">
        <f>'დანართი N3.ა2 ჭერს ზევით'!M378-'დანართი N3.2 (ახალი ჭერის ფარგ)'!M378</f>
        <v>0</v>
      </c>
      <c r="N378" s="78">
        <f>'დანართი N3.ა2 ჭერს ზევით'!N378-'დანართი N3.2 (ახალი ჭერის ფარგ)'!N378</f>
        <v>0</v>
      </c>
      <c r="O378" s="51">
        <f>'დანართი N3.ა2 ჭერს ზევით'!O378-'დანართი N3.2 (ახალი ჭერის ფარგ)'!O378</f>
        <v>0</v>
      </c>
      <c r="P378" s="51">
        <f>'დანართი N3.ა2 ჭერს ზევით'!P378-'დანართი N3.2 (ახალი ჭერის ფარგ)'!P378</f>
        <v>0</v>
      </c>
    </row>
    <row r="379" spans="1:16" ht="126" x14ac:dyDescent="0.25">
      <c r="B379" s="46"/>
      <c r="C379" s="60" t="s">
        <v>567</v>
      </c>
      <c r="D379" s="50" t="s">
        <v>426</v>
      </c>
      <c r="E379" s="78">
        <f>'დანართი N3.ა2 ჭერს ზევით'!E379-'დანართი N3.2 (ახალი ჭერის ფარგ)'!E379</f>
        <v>0</v>
      </c>
      <c r="F379" s="51">
        <f>'დანართი N3.ა2 ჭერს ზევით'!F379-'დანართი N3.2 (ახალი ჭერის ფარგ)'!F379</f>
        <v>0</v>
      </c>
      <c r="G379" s="51">
        <f>'დანართი N3.ა2 ჭერს ზევით'!G379-'დანართი N3.2 (ახალი ჭერის ფარგ)'!G379</f>
        <v>0</v>
      </c>
      <c r="H379" s="78">
        <f>'დანართი N3.ა2 ჭერს ზევით'!H379-'დანართი N3.2 (ახალი ჭერის ფარგ)'!H379</f>
        <v>0</v>
      </c>
      <c r="I379" s="51">
        <f>'დანართი N3.ა2 ჭერს ზევით'!I379-'დანართი N3.2 (ახალი ჭერის ფარგ)'!I379</f>
        <v>0</v>
      </c>
      <c r="J379" s="51">
        <f>'დანართი N3.ა2 ჭერს ზევით'!J379-'დანართი N3.2 (ახალი ჭერის ფარგ)'!J379</f>
        <v>0</v>
      </c>
      <c r="K379" s="78">
        <f>'დანართი N3.ა2 ჭერს ზევით'!K379-'დანართი N3.2 (ახალი ჭერის ფარგ)'!K379</f>
        <v>0</v>
      </c>
      <c r="L379" s="51">
        <f>'დანართი N3.ა2 ჭერს ზევით'!L379-'დანართი N3.2 (ახალი ჭერის ფარგ)'!L379</f>
        <v>0</v>
      </c>
      <c r="M379" s="51">
        <f>'დანართი N3.ა2 ჭერს ზევით'!M379-'დანართი N3.2 (ახალი ჭერის ფარგ)'!M379</f>
        <v>0</v>
      </c>
      <c r="N379" s="78">
        <f>'დანართი N3.ა2 ჭერს ზევით'!N379-'დანართი N3.2 (ახალი ჭერის ფარგ)'!N379</f>
        <v>0</v>
      </c>
      <c r="O379" s="51">
        <f>'დანართი N3.ა2 ჭერს ზევით'!O379-'დანართი N3.2 (ახალი ჭერის ფარგ)'!O379</f>
        <v>0</v>
      </c>
      <c r="P379" s="51">
        <f>'დანართი N3.ა2 ჭერს ზევით'!P379-'დანართი N3.2 (ახალი ჭერის ფარგ)'!P379</f>
        <v>0</v>
      </c>
    </row>
    <row r="380" spans="1:16" ht="18" x14ac:dyDescent="0.25">
      <c r="B380" s="46"/>
      <c r="C380" s="60" t="s">
        <v>568</v>
      </c>
      <c r="D380" s="50" t="s">
        <v>427</v>
      </c>
      <c r="E380" s="78">
        <f>'დანართი N3.ა2 ჭერს ზევით'!E380-'დანართი N3.2 (ახალი ჭერის ფარგ)'!E380</f>
        <v>0</v>
      </c>
      <c r="F380" s="51">
        <f>'დანართი N3.ა2 ჭერს ზევით'!F380-'დანართი N3.2 (ახალი ჭერის ფარგ)'!F380</f>
        <v>0</v>
      </c>
      <c r="G380" s="51">
        <f>'დანართი N3.ა2 ჭერს ზევით'!G380-'დანართი N3.2 (ახალი ჭერის ფარგ)'!G380</f>
        <v>0</v>
      </c>
      <c r="H380" s="78">
        <f>'დანართი N3.ა2 ჭერს ზევით'!H380-'დანართი N3.2 (ახალი ჭერის ფარგ)'!H380</f>
        <v>0</v>
      </c>
      <c r="I380" s="51">
        <f>'დანართი N3.ა2 ჭერს ზევით'!I380-'დანართი N3.2 (ახალი ჭერის ფარგ)'!I380</f>
        <v>0</v>
      </c>
      <c r="J380" s="51">
        <f>'დანართი N3.ა2 ჭერს ზევით'!J380-'დანართი N3.2 (ახალი ჭერის ფარგ)'!J380</f>
        <v>0</v>
      </c>
      <c r="K380" s="78">
        <f>'დანართი N3.ა2 ჭერს ზევით'!K380-'დანართი N3.2 (ახალი ჭერის ფარგ)'!K380</f>
        <v>0</v>
      </c>
      <c r="L380" s="51">
        <f>'დანართი N3.ა2 ჭერს ზევით'!L380-'დანართი N3.2 (ახალი ჭერის ფარგ)'!L380</f>
        <v>0</v>
      </c>
      <c r="M380" s="51">
        <f>'დანართი N3.ა2 ჭერს ზევით'!M380-'დანართი N3.2 (ახალი ჭერის ფარგ)'!M380</f>
        <v>0</v>
      </c>
      <c r="N380" s="78">
        <f>'დანართი N3.ა2 ჭერს ზევით'!N380-'დანართი N3.2 (ახალი ჭერის ფარგ)'!N380</f>
        <v>0</v>
      </c>
      <c r="O380" s="51">
        <f>'დანართი N3.ა2 ჭერს ზევით'!O380-'დანართი N3.2 (ახალი ჭერის ფარგ)'!O380</f>
        <v>0</v>
      </c>
      <c r="P380" s="51">
        <f>'დანართი N3.ა2 ჭერს ზევით'!P380-'დანართი N3.2 (ახალი ჭერის ფარგ)'!P380</f>
        <v>0</v>
      </c>
    </row>
    <row r="381" spans="1:16" ht="55.5" customHeight="1" x14ac:dyDescent="0.25">
      <c r="A381" s="7"/>
      <c r="B381" s="102" t="s">
        <v>585</v>
      </c>
      <c r="C381" s="31"/>
      <c r="D381" s="53" t="s">
        <v>586</v>
      </c>
      <c r="E381" s="79">
        <f>'დანართი N3.ა2 ჭერს ზევით'!E381-'დანართი N3.2 (ახალი ჭერის ფარგ)'!E381</f>
        <v>82</v>
      </c>
      <c r="F381" s="79">
        <f>'დანართი N3.ა2 ჭერს ზევით'!F381-'დანართი N3.2 (ახალი ჭერის ფარგ)'!F381</f>
        <v>82</v>
      </c>
      <c r="G381" s="79">
        <f>'დანართი N3.ა2 ჭერს ზევით'!G381-'დანართი N3.2 (ახალი ჭერის ფარგ)'!G381</f>
        <v>0</v>
      </c>
      <c r="H381" s="79">
        <f>'დანართი N3.ა2 ჭერს ზევით'!H381-'დანართი N3.2 (ახალი ჭერის ფარგ)'!H381</f>
        <v>82</v>
      </c>
      <c r="I381" s="79">
        <f>'დანართი N3.ა2 ჭერს ზევით'!I381-'დანართი N3.2 (ახალი ჭერის ფარგ)'!I381</f>
        <v>82</v>
      </c>
      <c r="J381" s="79">
        <f>'დანართი N3.ა2 ჭერს ზევით'!J381-'დანართი N3.2 (ახალი ჭერის ფარგ)'!J381</f>
        <v>0</v>
      </c>
      <c r="K381" s="79">
        <f>'დანართი N3.ა2 ჭერს ზევით'!K381-'დანართი N3.2 (ახალი ჭერის ფარგ)'!K381</f>
        <v>82</v>
      </c>
      <c r="L381" s="79">
        <f>'დანართი N3.ა2 ჭერს ზევით'!L381-'დანართი N3.2 (ახალი ჭერის ფარგ)'!L381</f>
        <v>82</v>
      </c>
      <c r="M381" s="79">
        <f>'დანართი N3.ა2 ჭერს ზევით'!M381-'დანართი N3.2 (ახალი ჭერის ფარგ)'!M381</f>
        <v>0</v>
      </c>
      <c r="N381" s="79">
        <f>'დანართი N3.ა2 ჭერს ზევით'!N381-'დანართი N3.2 (ახალი ჭერის ფარგ)'!N381</f>
        <v>82</v>
      </c>
      <c r="O381" s="79">
        <f>'დანართი N3.ა2 ჭერს ზევით'!O381-'დანართი N3.2 (ახალი ჭერის ფარგ)'!O381</f>
        <v>82</v>
      </c>
      <c r="P381" s="79">
        <f>'დანართი N3.ა2 ჭერს ზევით'!P381-'დანართი N3.2 (ახალი ჭერის ფარგ)'!P381</f>
        <v>0</v>
      </c>
    </row>
    <row r="382" spans="1:16" ht="18" x14ac:dyDescent="0.25">
      <c r="B382" s="46"/>
      <c r="C382" s="47"/>
      <c r="D382" s="48" t="s">
        <v>151</v>
      </c>
      <c r="E382" s="49">
        <f>'დანართი N3.ა2 ჭერს ზევით'!E382-'დანართი N3.2 (ახალი ჭერის ფარგ)'!E382</f>
        <v>0</v>
      </c>
      <c r="F382" s="49">
        <f>'დანართი N3.ა2 ჭერს ზევით'!F382-'დანართი N3.2 (ახალი ჭერის ფარგ)'!F382</f>
        <v>0</v>
      </c>
      <c r="G382" s="49">
        <f>'დანართი N3.ა2 ჭერს ზევით'!G382-'დანართი N3.2 (ახალი ჭერის ფარგ)'!G382</f>
        <v>0</v>
      </c>
      <c r="H382" s="49">
        <f>'დანართი N3.ა2 ჭერს ზევით'!H382-'დანართი N3.2 (ახალი ჭერის ფარგ)'!H382</f>
        <v>0</v>
      </c>
      <c r="I382" s="49">
        <f>'დანართი N3.ა2 ჭერს ზევით'!I382-'დანართი N3.2 (ახალი ჭერის ფარგ)'!I382</f>
        <v>0</v>
      </c>
      <c r="J382" s="49">
        <f>'დანართი N3.ა2 ჭერს ზევით'!J382-'დანართი N3.2 (ახალი ჭერის ფარგ)'!J382</f>
        <v>0</v>
      </c>
      <c r="K382" s="49">
        <f>'დანართი N3.ა2 ჭერს ზევით'!K382-'დანართი N3.2 (ახალი ჭერის ფარგ)'!K382</f>
        <v>0</v>
      </c>
      <c r="L382" s="49">
        <f>'დანართი N3.ა2 ჭერს ზევით'!L382-'დანართი N3.2 (ახალი ჭერის ფარგ)'!L382</f>
        <v>0</v>
      </c>
      <c r="M382" s="49">
        <f>'დანართი N3.ა2 ჭერს ზევით'!M382-'დანართი N3.2 (ახალი ჭერის ფარგ)'!M382</f>
        <v>0</v>
      </c>
      <c r="N382" s="49">
        <f>'დანართი N3.ა2 ჭერს ზევით'!N382-'დანართი N3.2 (ახალი ჭერის ფარგ)'!N382</f>
        <v>0</v>
      </c>
      <c r="O382" s="49">
        <f>'დანართი N3.ა2 ჭერს ზევით'!O382-'დანართი N3.2 (ახალი ჭერის ფარგ)'!O382</f>
        <v>0</v>
      </c>
      <c r="P382" s="49">
        <f>'დანართი N3.ა2 ჭერს ზევით'!P382-'დანართი N3.2 (ახალი ჭერის ფარგ)'!P382</f>
        <v>0</v>
      </c>
    </row>
    <row r="383" spans="1:16" ht="18" x14ac:dyDescent="0.25">
      <c r="B383" s="46"/>
      <c r="C383" s="47"/>
      <c r="D383" s="50" t="s">
        <v>335</v>
      </c>
      <c r="E383" s="49">
        <f>'დანართი N3.ა2 ჭერს ზევით'!E383-'დანართი N3.2 (ახალი ჭერის ფარგ)'!E383</f>
        <v>0</v>
      </c>
      <c r="F383" s="51">
        <f>'დანართი N3.ა2 ჭერს ზევით'!F383-'დანართი N3.2 (ახალი ჭერის ფარგ)'!F383</f>
        <v>0</v>
      </c>
      <c r="G383" s="51">
        <f>'დანართი N3.ა2 ჭერს ზევით'!G383-'დანართი N3.2 (ახალი ჭერის ფარგ)'!G383</f>
        <v>0</v>
      </c>
      <c r="H383" s="49">
        <f>'დანართი N3.ა2 ჭერს ზევით'!H383-'დანართი N3.2 (ახალი ჭერის ფარგ)'!H383</f>
        <v>0</v>
      </c>
      <c r="I383" s="51">
        <f>'დანართი N3.ა2 ჭერს ზევით'!I383-'დანართი N3.2 (ახალი ჭერის ფარგ)'!I383</f>
        <v>0</v>
      </c>
      <c r="J383" s="51">
        <f>'დანართი N3.ა2 ჭერს ზევით'!J383-'დანართი N3.2 (ახალი ჭერის ფარგ)'!J383</f>
        <v>0</v>
      </c>
      <c r="K383" s="49">
        <f>'დანართი N3.ა2 ჭერს ზევით'!K383-'დანართი N3.2 (ახალი ჭერის ფარგ)'!K383</f>
        <v>0</v>
      </c>
      <c r="L383" s="51">
        <f>'დანართი N3.ა2 ჭერს ზევით'!L383-'დანართი N3.2 (ახალი ჭერის ფარგ)'!L383</f>
        <v>0</v>
      </c>
      <c r="M383" s="51">
        <f>'დანართი N3.ა2 ჭერს ზევით'!M383-'დანართი N3.2 (ახალი ჭერის ფარგ)'!M383</f>
        <v>0</v>
      </c>
      <c r="N383" s="49">
        <f>'დანართი N3.ა2 ჭერს ზევით'!N383-'დანართი N3.2 (ახალი ჭერის ფარგ)'!N383</f>
        <v>0</v>
      </c>
      <c r="O383" s="51">
        <f>'დანართი N3.ა2 ჭერს ზევით'!O383-'დანართი N3.2 (ახალი ჭერის ფარგ)'!O383</f>
        <v>0</v>
      </c>
      <c r="P383" s="51">
        <f>'დანართი N3.ა2 ჭერს ზევით'!P383-'დანართი N3.2 (ახალი ჭერის ფარგ)'!P383</f>
        <v>0</v>
      </c>
    </row>
    <row r="384" spans="1:16" ht="18" x14ac:dyDescent="0.25">
      <c r="B384" s="46"/>
      <c r="C384" s="47"/>
      <c r="D384" s="50" t="s">
        <v>155</v>
      </c>
      <c r="E384" s="49">
        <f>'დანართი N3.ა2 ჭერს ზევით'!E384-'დანართი N3.2 (ახალი ჭერის ფარგ)'!E384</f>
        <v>0</v>
      </c>
      <c r="F384" s="51">
        <f>'დანართი N3.ა2 ჭერს ზევით'!F384-'დანართი N3.2 (ახალი ჭერის ფარგ)'!F384</f>
        <v>0</v>
      </c>
      <c r="G384" s="51">
        <f>'დანართი N3.ა2 ჭერს ზევით'!G384-'დანართი N3.2 (ახალი ჭერის ფარგ)'!G384</f>
        <v>0</v>
      </c>
      <c r="H384" s="49">
        <f>'დანართი N3.ა2 ჭერს ზევით'!H384-'დანართი N3.2 (ახალი ჭერის ფარგ)'!H384</f>
        <v>0</v>
      </c>
      <c r="I384" s="51">
        <f>'დანართი N3.ა2 ჭერს ზევით'!I384-'დანართი N3.2 (ახალი ჭერის ფარგ)'!I384</f>
        <v>0</v>
      </c>
      <c r="J384" s="51">
        <f>'დანართი N3.ა2 ჭერს ზევით'!J384-'დანართი N3.2 (ახალი ჭერის ფარგ)'!J384</f>
        <v>0</v>
      </c>
      <c r="K384" s="49">
        <f>'დანართი N3.ა2 ჭერს ზევით'!K384-'დანართი N3.2 (ახალი ჭერის ფარგ)'!K384</f>
        <v>0</v>
      </c>
      <c r="L384" s="51">
        <f>'დანართი N3.ა2 ჭერს ზევით'!L384-'დანართი N3.2 (ახალი ჭერის ფარგ)'!L384</f>
        <v>0</v>
      </c>
      <c r="M384" s="51">
        <f>'დანართი N3.ა2 ჭერს ზევით'!M384-'დანართი N3.2 (ახალი ჭერის ფარგ)'!M384</f>
        <v>0</v>
      </c>
      <c r="N384" s="49">
        <f>'დანართი N3.ა2 ჭერს ზევით'!N384-'დანართი N3.2 (ახალი ჭერის ფარგ)'!N384</f>
        <v>0</v>
      </c>
      <c r="O384" s="51">
        <f>'დანართი N3.ა2 ჭერს ზევით'!O384-'დანართი N3.2 (ახალი ჭერის ფარგ)'!O384</f>
        <v>0</v>
      </c>
      <c r="P384" s="51">
        <f>'დანართი N3.ა2 ჭერს ზევით'!P384-'დანართი N3.2 (ახალი ჭერის ფარგ)'!P384</f>
        <v>0</v>
      </c>
    </row>
    <row r="385" spans="1:16" ht="90" hidden="1" x14ac:dyDescent="0.25">
      <c r="A385" s="7"/>
      <c r="B385" s="30" t="s">
        <v>445</v>
      </c>
      <c r="C385" s="31">
        <v>1.2</v>
      </c>
      <c r="D385" s="53" t="s">
        <v>450</v>
      </c>
      <c r="E385" s="32">
        <f>'დანართი N3.ა2 ჭერს ზევით'!E385-'დანართი N3.2 (ახალი ჭერის ფარგ)'!E385</f>
        <v>0</v>
      </c>
      <c r="F385" s="33">
        <f>'დანართი N3.ა2 ჭერს ზევით'!F385-'დანართი N3.2 (ახალი ჭერის ფარგ)'!F385</f>
        <v>0</v>
      </c>
      <c r="G385" s="33">
        <f>'დანართი N3.ა2 ჭერს ზევით'!G385-'დანართი N3.2 (ახალი ჭერის ფარგ)'!G385</f>
        <v>0</v>
      </c>
      <c r="H385" s="32">
        <f>'დანართი N3.ა2 ჭერს ზევით'!H385-'დანართი N3.2 (ახალი ჭერის ფარგ)'!H385</f>
        <v>0</v>
      </c>
      <c r="I385" s="33">
        <f>'დანართი N3.ა2 ჭერს ზევით'!I385-'დანართი N3.2 (ახალი ჭერის ფარგ)'!I385</f>
        <v>0</v>
      </c>
      <c r="J385" s="33">
        <f>'დანართი N3.ა2 ჭერს ზევით'!J385-'დანართი N3.2 (ახალი ჭერის ფარგ)'!J385</f>
        <v>0</v>
      </c>
      <c r="K385" s="32">
        <f>'დანართი N3.ა2 ჭერს ზევით'!K385-'დანართი N3.2 (ახალი ჭერის ფარგ)'!K385</f>
        <v>0</v>
      </c>
      <c r="L385" s="33">
        <f>'დანართი N3.ა2 ჭერს ზევით'!L385-'დანართი N3.2 (ახალი ჭერის ფარგ)'!L385</f>
        <v>0</v>
      </c>
      <c r="M385" s="33">
        <f>'დანართი N3.ა2 ჭერს ზევით'!M385-'დანართი N3.2 (ახალი ჭერის ფარგ)'!M385</f>
        <v>0</v>
      </c>
      <c r="N385" s="114" t="e">
        <f>'დანართი N3.ა2 ჭერს ზევით'!N385-'დანართი N3.2 (ახალი ჭერის ფარგ)'!N385</f>
        <v>#VALUE!</v>
      </c>
      <c r="O385" s="1">
        <f>'დანართი N3.ა2 ჭერს ზევით'!O385-'დანართი N3.2 (ახალი ჭერის ფარგ)'!O385</f>
        <v>0</v>
      </c>
      <c r="P385" s="1">
        <f>'დანართი N3.ა2 ჭერს ზევით'!P385-'დანართი N3.2 (ახალი ჭერის ფარგ)'!P385</f>
        <v>0</v>
      </c>
    </row>
    <row r="386" spans="1:16" ht="18" hidden="1" x14ac:dyDescent="0.25">
      <c r="B386" s="46"/>
      <c r="C386" s="47"/>
      <c r="D386" s="48" t="s">
        <v>151</v>
      </c>
      <c r="E386" s="49">
        <f>'დანართი N3.ა2 ჭერს ზევით'!E386-'დანართი N3.2 (ახალი ჭერის ფარგ)'!E386</f>
        <v>0</v>
      </c>
      <c r="F386" s="49">
        <f>'დანართი N3.ა2 ჭერს ზევით'!F386-'დანართი N3.2 (ახალი ჭერის ფარგ)'!F386</f>
        <v>0</v>
      </c>
      <c r="G386" s="49">
        <f>'დანართი N3.ა2 ჭერს ზევით'!G386-'დანართი N3.2 (ახალი ჭერის ფარგ)'!G386</f>
        <v>0</v>
      </c>
      <c r="H386" s="49">
        <f>'დანართი N3.ა2 ჭერს ზევით'!H386-'დანართი N3.2 (ახალი ჭერის ფარგ)'!H386</f>
        <v>0</v>
      </c>
      <c r="I386" s="49">
        <f>'დანართი N3.ა2 ჭერს ზევით'!I386-'დანართი N3.2 (ახალი ჭერის ფარგ)'!I386</f>
        <v>0</v>
      </c>
      <c r="J386" s="49">
        <f>'დანართი N3.ა2 ჭერს ზევით'!J386-'დანართი N3.2 (ახალი ჭერის ფარგ)'!J386</f>
        <v>0</v>
      </c>
      <c r="K386" s="49">
        <f>'დანართი N3.ა2 ჭერს ზევით'!K386-'დანართი N3.2 (ახალი ჭერის ფარგ)'!K386</f>
        <v>0</v>
      </c>
      <c r="L386" s="49">
        <f>'დანართი N3.ა2 ჭერს ზევით'!L386-'დანართი N3.2 (ახალი ჭერის ფარგ)'!L386</f>
        <v>0</v>
      </c>
      <c r="M386" s="49">
        <f>'დანართი N3.ა2 ჭერს ზევით'!M386-'დანართი N3.2 (ახალი ჭერის ფარგ)'!M386</f>
        <v>0</v>
      </c>
      <c r="N386" s="6">
        <f>'დანართი N3.ა2 ჭერს ზევით'!N386-'დანართი N3.2 (ახალი ჭერის ფარგ)'!N386</f>
        <v>0</v>
      </c>
      <c r="O386" s="1">
        <f>'დანართი N3.ა2 ჭერს ზევით'!O386-'დანართი N3.2 (ახალი ჭერის ფარგ)'!O386</f>
        <v>0</v>
      </c>
      <c r="P386" s="1">
        <f>'დანართი N3.ა2 ჭერს ზევით'!P386-'დანართი N3.2 (ახალი ჭერის ფარგ)'!P386</f>
        <v>0</v>
      </c>
    </row>
    <row r="387" spans="1:16" ht="18" hidden="1" x14ac:dyDescent="0.25">
      <c r="B387" s="46"/>
      <c r="C387" s="47"/>
      <c r="D387" s="50" t="s">
        <v>152</v>
      </c>
      <c r="E387" s="49">
        <f>'დანართი N3.ა2 ჭერს ზევით'!E387-'დანართი N3.2 (ახალი ჭერის ფარგ)'!E387</f>
        <v>0</v>
      </c>
      <c r="F387" s="51">
        <f>'დანართი N3.ა2 ჭერს ზევით'!F387-'დანართი N3.2 (ახალი ჭერის ფარგ)'!F387</f>
        <v>0</v>
      </c>
      <c r="G387" s="51">
        <f>'დანართი N3.ა2 ჭერს ზევით'!G387-'დანართი N3.2 (ახალი ჭერის ფარგ)'!G387</f>
        <v>0</v>
      </c>
      <c r="H387" s="49">
        <f>'დანართი N3.ა2 ჭერს ზევით'!H387-'დანართი N3.2 (ახალი ჭერის ფარგ)'!H387</f>
        <v>0</v>
      </c>
      <c r="I387" s="51">
        <f>'დანართი N3.ა2 ჭერს ზევით'!I387-'დანართი N3.2 (ახალი ჭერის ფარგ)'!I387</f>
        <v>0</v>
      </c>
      <c r="J387" s="51">
        <f>'დანართი N3.ა2 ჭერს ზევით'!J387-'დანართი N3.2 (ახალი ჭერის ფარგ)'!J387</f>
        <v>0</v>
      </c>
      <c r="K387" s="49">
        <f>'დანართი N3.ა2 ჭერს ზევით'!K387-'დანართი N3.2 (ახალი ჭერის ფარგ)'!K387</f>
        <v>0</v>
      </c>
      <c r="L387" s="51">
        <f>'დანართი N3.ა2 ჭერს ზევით'!L387-'დანართი N3.2 (ახალი ჭერის ფარგ)'!L387</f>
        <v>0</v>
      </c>
      <c r="M387" s="51">
        <f>'დანართი N3.ა2 ჭერს ზევით'!M387-'დანართი N3.2 (ახალი ჭერის ფარგ)'!M387</f>
        <v>0</v>
      </c>
      <c r="N387" s="6">
        <f>'დანართი N3.ა2 ჭერს ზევით'!N387-'დანართი N3.2 (ახალი ჭერის ფარგ)'!N387</f>
        <v>0</v>
      </c>
      <c r="O387" s="1">
        <f>'დანართი N3.ა2 ჭერს ზევით'!O387-'დანართი N3.2 (ახალი ჭერის ფარგ)'!O387</f>
        <v>0</v>
      </c>
      <c r="P387" s="1">
        <f>'დანართი N3.ა2 ჭერს ზევით'!P387-'დანართი N3.2 (ახალი ჭერის ფარგ)'!P387</f>
        <v>0</v>
      </c>
    </row>
    <row r="388" spans="1:16" ht="18" hidden="1" x14ac:dyDescent="0.25">
      <c r="B388" s="46"/>
      <c r="C388" s="47"/>
      <c r="D388" s="50" t="s">
        <v>153</v>
      </c>
      <c r="E388" s="49">
        <f>'დანართი N3.ა2 ჭერს ზევით'!E388-'დანართი N3.2 (ახალი ჭერის ფარგ)'!E388</f>
        <v>0</v>
      </c>
      <c r="F388" s="51">
        <f>'დანართი N3.ა2 ჭერს ზევით'!F388-'დანართი N3.2 (ახალი ჭერის ფარგ)'!F388</f>
        <v>0</v>
      </c>
      <c r="G388" s="51">
        <f>'დანართი N3.ა2 ჭერს ზევით'!G388-'დანართი N3.2 (ახალი ჭერის ფარგ)'!G388</f>
        <v>0</v>
      </c>
      <c r="H388" s="49">
        <f>'დანართი N3.ა2 ჭერს ზევით'!H388-'დანართი N3.2 (ახალი ჭერის ფარგ)'!H388</f>
        <v>0</v>
      </c>
      <c r="I388" s="51">
        <f>'დანართი N3.ა2 ჭერს ზევით'!I388-'დანართი N3.2 (ახალი ჭერის ფარგ)'!I388</f>
        <v>0</v>
      </c>
      <c r="J388" s="51">
        <f>'დანართი N3.ა2 ჭერს ზევით'!J388-'დანართი N3.2 (ახალი ჭერის ფარგ)'!J388</f>
        <v>0</v>
      </c>
      <c r="K388" s="49">
        <f>'დანართი N3.ა2 ჭერს ზევით'!K388-'დანართი N3.2 (ახალი ჭერის ფარგ)'!K388</f>
        <v>0</v>
      </c>
      <c r="L388" s="51">
        <f>'დანართი N3.ა2 ჭერს ზევით'!L388-'დანართი N3.2 (ახალი ჭერის ფარგ)'!L388</f>
        <v>0</v>
      </c>
      <c r="M388" s="51">
        <f>'დანართი N3.ა2 ჭერს ზევით'!M388-'დანართი N3.2 (ახალი ჭერის ფარგ)'!M388</f>
        <v>0</v>
      </c>
      <c r="N388" s="6">
        <f>'დანართი N3.ა2 ჭერს ზევით'!N388-'დანართი N3.2 (ახალი ჭერის ფარგ)'!N388</f>
        <v>0</v>
      </c>
      <c r="O388" s="1">
        <f>'დანართი N3.ა2 ჭერს ზევით'!O388-'დანართი N3.2 (ახალი ჭერის ფარგ)'!O388</f>
        <v>0</v>
      </c>
      <c r="P388" s="1">
        <f>'დანართი N3.ა2 ჭერს ზევით'!P388-'დანართი N3.2 (ახალი ჭერის ფარგ)'!P388</f>
        <v>0</v>
      </c>
    </row>
    <row r="389" spans="1:16" ht="89.25" customHeight="1" x14ac:dyDescent="0.25">
      <c r="A389" s="7"/>
      <c r="B389" s="102" t="s">
        <v>600</v>
      </c>
      <c r="C389" s="31"/>
      <c r="D389" s="53" t="s">
        <v>601</v>
      </c>
      <c r="E389" s="79">
        <f>'დანართი N3.ა2 ჭერს ზევით'!E389-'დანართი N3.2 (ახალი ჭერის ფარგ)'!E389</f>
        <v>2800</v>
      </c>
      <c r="F389" s="79">
        <f>'დანართი N3.ა2 ჭერს ზევით'!F389-'დანართი N3.2 (ახალი ჭერის ფარგ)'!F389</f>
        <v>2800</v>
      </c>
      <c r="G389" s="79">
        <f>'დანართი N3.ა2 ჭერს ზევით'!G389-'დანართი N3.2 (ახალი ჭერის ფარგ)'!G389</f>
        <v>0</v>
      </c>
      <c r="H389" s="79">
        <f>'დანართი N3.ა2 ჭერს ზევით'!H389-'დანართი N3.2 (ახალი ჭერის ფარგ)'!H389</f>
        <v>1700</v>
      </c>
      <c r="I389" s="79">
        <f>'დანართი N3.ა2 ჭერს ზევით'!I389-'დანართი N3.2 (ახალი ჭერის ფარგ)'!I389</f>
        <v>1700</v>
      </c>
      <c r="J389" s="79">
        <f>'დანართი N3.ა2 ჭერს ზევით'!J389-'დანართი N3.2 (ახალი ჭერის ფარგ)'!J389</f>
        <v>0</v>
      </c>
      <c r="K389" s="79">
        <f>'დანართი N3.ა2 ჭერს ზევით'!K389-'დანართი N3.2 (ახალი ჭერის ფარგ)'!K389</f>
        <v>0</v>
      </c>
      <c r="L389" s="79">
        <f>'დანართი N3.ა2 ჭერს ზევით'!L389-'დანართი N3.2 (ახალი ჭერის ფარგ)'!L389</f>
        <v>0</v>
      </c>
      <c r="M389" s="79">
        <f>'დანართი N3.ა2 ჭერს ზევით'!M389-'დანართი N3.2 (ახალი ჭერის ფარგ)'!M389</f>
        <v>0</v>
      </c>
      <c r="N389" s="79">
        <f>'დანართი N3.ა2 ჭერს ზევით'!N389-'დანართი N3.2 (ახალი ჭერის ფარგ)'!N389</f>
        <v>0</v>
      </c>
      <c r="O389" s="79">
        <f>'დანართი N3.ა2 ჭერს ზევით'!O389-'დანართი N3.2 (ახალი ჭერის ფარგ)'!O389</f>
        <v>0</v>
      </c>
      <c r="P389" s="79">
        <f>'დანართი N3.ა2 ჭერს ზევით'!P389-'დანართი N3.2 (ახალი ჭერის ფარგ)'!P389</f>
        <v>0</v>
      </c>
    </row>
    <row r="390" spans="1:16" ht="18" x14ac:dyDescent="0.25">
      <c r="B390" s="46"/>
      <c r="C390" s="47"/>
      <c r="D390" s="48" t="s">
        <v>151</v>
      </c>
      <c r="E390" s="49">
        <f>'დანართი N3.ა2 ჭერს ზევით'!E390-'დანართი N3.2 (ახალი ჭერის ფარგ)'!E390</f>
        <v>0</v>
      </c>
      <c r="F390" s="49">
        <f>'დანართი N3.ა2 ჭერს ზევით'!F390-'დანართი N3.2 (ახალი ჭერის ფარგ)'!F390</f>
        <v>0</v>
      </c>
      <c r="G390" s="49">
        <f>'დანართი N3.ა2 ჭერს ზევით'!G390-'დანართი N3.2 (ახალი ჭერის ფარგ)'!G390</f>
        <v>0</v>
      </c>
      <c r="H390" s="49">
        <f>'დანართი N3.ა2 ჭერს ზევით'!H390-'დანართი N3.2 (ახალი ჭერის ფარგ)'!H390</f>
        <v>0</v>
      </c>
      <c r="I390" s="49">
        <f>'დანართი N3.ა2 ჭერს ზევით'!I390-'დანართი N3.2 (ახალი ჭერის ფარგ)'!I390</f>
        <v>0</v>
      </c>
      <c r="J390" s="49">
        <f>'დანართი N3.ა2 ჭერს ზევით'!J390-'დანართი N3.2 (ახალი ჭერის ფარგ)'!J390</f>
        <v>0</v>
      </c>
      <c r="K390" s="49">
        <f>'დანართი N3.ა2 ჭერს ზევით'!K390-'დანართი N3.2 (ახალი ჭერის ფარგ)'!K390</f>
        <v>0</v>
      </c>
      <c r="L390" s="49">
        <f>'დანართი N3.ა2 ჭერს ზევით'!L390-'დანართი N3.2 (ახალი ჭერის ფარგ)'!L390</f>
        <v>0</v>
      </c>
      <c r="M390" s="49">
        <f>'დანართი N3.ა2 ჭერს ზევით'!M390-'დანართი N3.2 (ახალი ჭერის ფარგ)'!M390</f>
        <v>0</v>
      </c>
      <c r="N390" s="49">
        <f>'დანართი N3.ა2 ჭერს ზევით'!N390-'დანართი N3.2 (ახალი ჭერის ფარგ)'!N390</f>
        <v>0</v>
      </c>
      <c r="O390" s="49">
        <f>'დანართი N3.ა2 ჭერს ზევით'!O390-'დანართი N3.2 (ახალი ჭერის ფარგ)'!O390</f>
        <v>0</v>
      </c>
      <c r="P390" s="49">
        <f>'დანართი N3.ა2 ჭერს ზევით'!P390-'დანართი N3.2 (ახალი ჭერის ფარგ)'!P390</f>
        <v>0</v>
      </c>
    </row>
    <row r="391" spans="1:16" ht="18" x14ac:dyDescent="0.25">
      <c r="B391" s="46"/>
      <c r="C391" s="47"/>
      <c r="D391" s="50" t="s">
        <v>335</v>
      </c>
      <c r="E391" s="49">
        <f>'დანართი N3.ა2 ჭერს ზევით'!E391-'დანართი N3.2 (ახალი ჭერის ფარგ)'!E391</f>
        <v>0</v>
      </c>
      <c r="F391" s="51">
        <f>'დანართი N3.ა2 ჭერს ზევით'!F391-'დანართი N3.2 (ახალი ჭერის ფარგ)'!F391</f>
        <v>0</v>
      </c>
      <c r="G391" s="51">
        <f>'დანართი N3.ა2 ჭერს ზევით'!G391-'დანართი N3.2 (ახალი ჭერის ფარგ)'!G391</f>
        <v>0</v>
      </c>
      <c r="H391" s="49">
        <f>'დანართი N3.ა2 ჭერს ზევით'!H391-'დანართი N3.2 (ახალი ჭერის ფარგ)'!H391</f>
        <v>0</v>
      </c>
      <c r="I391" s="51">
        <f>'დანართი N3.ა2 ჭერს ზევით'!I391-'დანართი N3.2 (ახალი ჭერის ფარგ)'!I391</f>
        <v>0</v>
      </c>
      <c r="J391" s="51">
        <f>'დანართი N3.ა2 ჭერს ზევით'!J391-'დანართი N3.2 (ახალი ჭერის ფარგ)'!J391</f>
        <v>0</v>
      </c>
      <c r="K391" s="49">
        <f>'დანართი N3.ა2 ჭერს ზევით'!K391-'დანართი N3.2 (ახალი ჭერის ფარგ)'!K391</f>
        <v>0</v>
      </c>
      <c r="L391" s="51">
        <f>'დანართი N3.ა2 ჭერს ზევით'!L391-'დანართი N3.2 (ახალი ჭერის ფარგ)'!L391</f>
        <v>0</v>
      </c>
      <c r="M391" s="51">
        <f>'დანართი N3.ა2 ჭერს ზევით'!M391-'დანართი N3.2 (ახალი ჭერის ფარგ)'!M391</f>
        <v>0</v>
      </c>
      <c r="N391" s="49">
        <f>'დანართი N3.ა2 ჭერს ზევით'!N391-'დანართი N3.2 (ახალი ჭერის ფარგ)'!N391</f>
        <v>0</v>
      </c>
      <c r="O391" s="51">
        <f>'დანართი N3.ა2 ჭერს ზევით'!O391-'დანართი N3.2 (ახალი ჭერის ფარგ)'!O391</f>
        <v>0</v>
      </c>
      <c r="P391" s="51">
        <f>'დანართი N3.ა2 ჭერს ზევით'!P391-'დანართი N3.2 (ახალი ჭერის ფარგ)'!P391</f>
        <v>0</v>
      </c>
    </row>
    <row r="392" spans="1:16" ht="18" x14ac:dyDescent="0.25">
      <c r="B392" s="46"/>
      <c r="C392" s="47"/>
      <c r="D392" s="50" t="s">
        <v>155</v>
      </c>
      <c r="E392" s="49">
        <f>'დანართი N3.ა2 ჭერს ზევით'!E392-'დანართი N3.2 (ახალი ჭერის ფარგ)'!E392</f>
        <v>0</v>
      </c>
      <c r="F392" s="51">
        <f>'დანართი N3.ა2 ჭერს ზევით'!F392-'დანართი N3.2 (ახალი ჭერის ფარგ)'!F392</f>
        <v>0</v>
      </c>
      <c r="G392" s="51">
        <f>'დანართი N3.ა2 ჭერს ზევით'!G392-'დანართი N3.2 (ახალი ჭერის ფარგ)'!G392</f>
        <v>0</v>
      </c>
      <c r="H392" s="49">
        <f>'დანართი N3.ა2 ჭერს ზევით'!H392-'დანართი N3.2 (ახალი ჭერის ფარგ)'!H392</f>
        <v>0</v>
      </c>
      <c r="I392" s="51">
        <f>'დანართი N3.ა2 ჭერს ზევით'!I392-'დანართი N3.2 (ახალი ჭერის ფარგ)'!I392</f>
        <v>0</v>
      </c>
      <c r="J392" s="51">
        <f>'დანართი N3.ა2 ჭერს ზევით'!J392-'დანართი N3.2 (ახალი ჭერის ფარგ)'!J392</f>
        <v>0</v>
      </c>
      <c r="K392" s="49">
        <f>'დანართი N3.ა2 ჭერს ზევით'!K392-'დანართი N3.2 (ახალი ჭერის ფარგ)'!K392</f>
        <v>0</v>
      </c>
      <c r="L392" s="51">
        <f>'დანართი N3.ა2 ჭერს ზევით'!L392-'დანართი N3.2 (ახალი ჭერის ფარგ)'!L392</f>
        <v>0</v>
      </c>
      <c r="M392" s="51">
        <f>'დანართი N3.ა2 ჭერს ზევით'!M392-'დანართი N3.2 (ახალი ჭერის ფარგ)'!M392</f>
        <v>0</v>
      </c>
      <c r="N392" s="49">
        <f>'დანართი N3.ა2 ჭერს ზევით'!N392-'დანართი N3.2 (ახალი ჭერის ფარგ)'!N392</f>
        <v>0</v>
      </c>
      <c r="O392" s="51">
        <f>'დანართი N3.ა2 ჭერს ზევით'!O392-'დანართი N3.2 (ახალი ჭერის ფარგ)'!O392</f>
        <v>0</v>
      </c>
      <c r="P392" s="51">
        <f>'დანართი N3.ა2 ჭერს ზევით'!P392-'დანართი N3.2 (ახალი ჭერის ფარგ)'!P392</f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დანართი N3.2</vt:lpstr>
      <vt:lpstr>დანართი N3.2 (ახალი ჭერის ფარგ)</vt:lpstr>
      <vt:lpstr>დანართი N3.ა2 ჭერს ზევით</vt:lpstr>
      <vt:lpstr>სხვაობა</vt:lpstr>
      <vt:lpstr>'დანართი N3.2'!Print_Area</vt:lpstr>
      <vt:lpstr>'დანართი N3.2 (ახალი ჭერის ფარგ)'!Print_Area</vt:lpstr>
      <vt:lpstr>'დანართი N3.ა2 ჭერს ზევით'!Print_Area</vt:lpstr>
      <vt:lpstr>სხვაობა!Print_Area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2019-01-31T13:42:43Z</cp:lastPrinted>
  <dcterms:created xsi:type="dcterms:W3CDTF">2015-11-13T09:57:34Z</dcterms:created>
  <dcterms:modified xsi:type="dcterms:W3CDTF">2019-05-07T09:33:09Z</dcterms:modified>
</cp:coreProperties>
</file>